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mc:AlternateContent xmlns:mc="http://schemas.openxmlformats.org/markup-compatibility/2006">
    <mc:Choice Requires="x15">
      <x15ac:absPath xmlns:x15ac="http://schemas.microsoft.com/office/spreadsheetml/2010/11/ac" url="https://uvcl0-my.sharepoint.com/personal/kimberly_catalan_uv_cl/Documents/PROCESOS ADQUISICIONES/LICITACIONES/EMPRESTITO REESTRUCTURACION DE PASIVOS/03_BASES/PREGUNTAS/"/>
    </mc:Choice>
  </mc:AlternateContent>
  <xr:revisionPtr revIDLastSave="0" documentId="8_{80BF13D5-1519-49AC-B05C-58EC4C6BA87E}" xr6:coauthVersionLast="47" xr6:coauthVersionMax="47" xr10:uidLastSave="{00000000-0000-0000-0000-000000000000}"/>
  <bookViews>
    <workbookView xWindow="-110" yWindow="-110" windowWidth="19420" windowHeight="10300" xr2:uid="{0613B76B-36F3-40F0-99A0-4AEC61DBB462}"/>
  </bookViews>
  <sheets>
    <sheet name="PREGUNTAS Y RESPUESTA" sheetId="1" r:id="rId1"/>
    <sheet name="Fichas Universidad" sheetId="8" r:id="rId2"/>
    <sheet name="Aperturas" sheetId="6" r:id="rId3"/>
    <sheet name="Aportes del E°" sheetId="5" r:id="rId4"/>
    <sheet name="Aranceles" sheetId="4" r:id="rId5"/>
    <sheet name="Retención-Deserción" sheetId="7" r:id="rId6"/>
    <sheet name="Endeudamiento" sheetId="3"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8" l="1"/>
  <c r="E16" i="8"/>
  <c r="D16" i="8"/>
  <c r="F15" i="8"/>
  <c r="F18" i="8" s="1"/>
  <c r="F22" i="8" s="1"/>
  <c r="E14" i="8"/>
  <c r="E18" i="8" s="1"/>
  <c r="E22" i="8" s="1"/>
  <c r="D14" i="8"/>
  <c r="D18" i="8" s="1"/>
  <c r="D22" i="8" s="1"/>
  <c r="C11" i="8"/>
  <c r="C18" i="8" s="1"/>
  <c r="C22" i="8" s="1"/>
  <c r="B11" i="8"/>
  <c r="B18" i="8" s="1"/>
  <c r="B22" i="8" s="1"/>
  <c r="C8" i="8"/>
  <c r="B8" i="8"/>
  <c r="J75" i="6" l="1"/>
  <c r="J37" i="4" l="1"/>
  <c r="E15" i="6" l="1"/>
  <c r="E14" i="6"/>
  <c r="E13" i="6"/>
  <c r="E11" i="6"/>
  <c r="E10" i="6"/>
  <c r="G94" i="6"/>
  <c r="F94" i="6"/>
  <c r="G93" i="6"/>
  <c r="G92" i="6"/>
  <c r="G91" i="6"/>
  <c r="G90" i="6"/>
  <c r="G88" i="6" l="1"/>
  <c r="D46" i="4" l="1"/>
  <c r="D45" i="4"/>
  <c r="D44" i="4"/>
  <c r="D43" i="4"/>
  <c r="D42" i="4"/>
  <c r="D41" i="4"/>
  <c r="D40" i="4"/>
  <c r="D39" i="4"/>
  <c r="D38" i="4"/>
</calcChain>
</file>

<file path=xl/sharedStrings.xml><?xml version="1.0" encoding="utf-8"?>
<sst xmlns="http://schemas.openxmlformats.org/spreadsheetml/2006/main" count="1205" uniqueCount="637">
  <si>
    <t xml:space="preserve"> </t>
  </si>
  <si>
    <t>FECHA RECEPCIÓN PREGUNTA</t>
  </si>
  <si>
    <t>HORA RECEPCIÓN PREGUNTA</t>
  </si>
  <si>
    <t>PREGUNTA</t>
  </si>
  <si>
    <t>ADJUNTOS A PREGUNTA</t>
  </si>
  <si>
    <t>RESPUESTA</t>
  </si>
  <si>
    <t>Proyección de venta, EBITDA, deuda, CAPEX y utilidad neta periodo 2025-2030.</t>
  </si>
  <si>
    <t>Ver Excel Herramienta Fianciera</t>
  </si>
  <si>
    <t>Indicar principales drivers de la proyección, nro de alumnos, ajuste IPC, entre otros.</t>
  </si>
  <si>
    <t>CAPEX, incluir apertura</t>
  </si>
  <si>
    <t>¿se realizaron ajustes al alza de los aranceles el año 2025?</t>
  </si>
  <si>
    <t xml:space="preserve">Los aranceles se reajustaron  por  variación IPC , y ajuste al valor de arancel regulado transitorio de aquellas carreras con gratuidad con arancel regulado permanente  para el año 2025. </t>
  </si>
  <si>
    <t>Detallar principales factores que explican los resultados del año 2024, en términos de ventas, EBITDA, Utilidad Neta, deuda y capex.</t>
  </si>
  <si>
    <t>Ver Informe Análisis Situación Financiera</t>
  </si>
  <si>
    <t>Ver hoja "Ficha Universidad". Adicionalmente tenemos que comentar que en lo que respecta a Capex este no tuvo ingerencia en los resultados de la Universidad ya que no se realizaron grandes inversiones en activos</t>
  </si>
  <si>
    <t>Explicar en detalle incremento de gastos de administración, específicamente las cuentas asociadas a remuneraciones de personal, gastos generales y gastos de personal.</t>
  </si>
  <si>
    <t>Hoja Apertura</t>
  </si>
  <si>
    <t>Detalle hoja "Apertura" . Los aumentos en remuneraciones del personal se deben principalmente al reajuste del sector publico. En lo que respecta al aumento en gastos del personal se producen por los desembolsos relacionados con la Ley de Incentivo al Retiro. El aumento en gastos generales se producen principalmente por aumento en el costo de servicios  basicos y a mayores costos por servicios informaticos.</t>
  </si>
  <si>
    <t>¿Qué explica la reducción de Margen EBITDA de los últimos dos años?</t>
  </si>
  <si>
    <t>Se adjunta informe ejecutivo Word.</t>
  </si>
  <si>
    <t>CAPEX 2024, cuáles fueron las principales inversiones?</t>
  </si>
  <si>
    <t>Durante el año 2024 no hubieron grandes inversiones en activos</t>
  </si>
  <si>
    <t>¿Ajustes en salarios a docentes y administrativos por inflación, con que periodicidad se realizan?</t>
  </si>
  <si>
    <t xml:space="preserve">Los reajuste salariales se realizan una vez al año y dicen relación con el reajuste al sector publico </t>
  </si>
  <si>
    <t>Qué % de ingresos es por gratuidad, CAE, pago directo u otro?</t>
  </si>
  <si>
    <t>Hoja Aranceles</t>
  </si>
  <si>
    <t>Ver detalle en Hoja Aranceles "Detalle financiamiento de pregrado": explica como se financia los aranceles de pregrado para el año 2024</t>
  </si>
  <si>
    <t>Indicar número de alumnos (apertura pregrado y postgrado) de los últimos 4 años.</t>
  </si>
  <si>
    <t xml:space="preserve">Ver detalle en Hoja Aranceles "Evolución matrícula" </t>
  </si>
  <si>
    <t>Indica tasa de retención (general y alumnos de primer año) de los últimos 4 años.</t>
  </si>
  <si>
    <t>Hoja Retención-Deserción</t>
  </si>
  <si>
    <t>Ver detalle Hoja % Retención "Indicadores de retención de primer, segundo y tercer año"</t>
  </si>
  <si>
    <t>Indicar detalle de cuadro de pago de deuda de largo plazo existente y las condiciones de c/u (si tiene aval, garantías con LTV asociado u otro) y leasings.</t>
  </si>
  <si>
    <t>Hoja Endeudamiento</t>
  </si>
  <si>
    <t xml:space="preserve">Ver cuadro adjunto en Hoja Endeudamiento </t>
  </si>
  <si>
    <t>Incluir pago de capital por año, fecha inicio, vencimiento, garantía (general o específica), LTV, covenants financieros y no financieros asociados.</t>
  </si>
  <si>
    <t>Ver cuadro adjunto en Hoja Endeudamiento. No existen covenants en las operaciones de credito, en leasing con Banco Estado se debe mantener regla de Leverage menor o igual a uno</t>
  </si>
  <si>
    <t>Detalle de líneas aprobadas en la banca y condiciones de c/u.</t>
  </si>
  <si>
    <t>Mora de la cartera de cuentas por cobrar, por tramos y apertura de la cuenta de cuentas por cobrar por tramos.</t>
  </si>
  <si>
    <t>Ver detalle Hoja Aperturas " apertura provisiones"</t>
  </si>
  <si>
    <t>Detalle de junta directiva y administración de la universidad.</t>
  </si>
  <si>
    <t>Revisar sitio web https://uv.cl/institucion/quienes-somos</t>
  </si>
  <si>
    <t>¿Cuál es el propósito de Inbiocriotec S.A.?</t>
  </si>
  <si>
    <t>Es una empresa relacionada, perteneciente a un Consorcio Internacional, fue creada en el año 2007.La actividad principal del Laboratorio es la fabricación de Dispositivos Médicos para ser utilizados en el campo de la curación de heridas como úlceras crónicas, de origen patológico, traumáticas, etc.</t>
  </si>
  <si>
    <t>¿Se pueden incluir clausulas financieras y no financieras adicionales?</t>
  </si>
  <si>
    <t xml:space="preserve">las bases indican  las contrataciones y sus caracteristicas </t>
  </si>
  <si>
    <t>En el punto 1 Características de la Licitación, se indica que el objetivo es refinanciar pasivos de corto plazo. Se solicita indicar las operaciones de corto plazo que se darán de baja con esta licitación.</t>
  </si>
  <si>
    <t xml:space="preserve">Se refinanciaran las líneas de crédito mantenidas con el Banco Santander (MM$ 8.000) y Banco Estado (MM$ 4.000), con el saldo se refinanciaran pasivos de corto plazo no financieros </t>
  </si>
  <si>
    <t>En el punto 9.II.h. el banco utilizar 4 decimales en las tablas de desarrollo y tasas aplicando el redondeo indicado, está alineado con lo propuesto?</t>
  </si>
  <si>
    <t>Lo señalado en numeral 9, letra h) tiene relación con la aplicación de criterios de evaluación y asignación de puntajes</t>
  </si>
  <si>
    <t>En el punto 10.a. se hace presente que las condiciones ofertadas tendrán una vigencia de 30 días desde el cierre de recepción de ofertas, las cuales se podrán ir revalidando en el caso que las condiciones de mercado lo permitan.</t>
  </si>
  <si>
    <t>Respecto a la vigencia de la oferta, las bases de licitación en numeral 10, letra g) establecen que las ofertas deberán mantener su vigencia hasta la total aprobación del acto administrativo que aprueba el contrato.</t>
  </si>
  <si>
    <t>En el punto 10. G. se indican causales de término anticipado que no corresponden a esta licitación ya que una vez entregado el monto del financiamiento a la universidad no se aplican los numerales i, al vii.</t>
  </si>
  <si>
    <t>Las causales de término anticipado contenidas en bases de licitación se encuentran aprobadas por la Contraloría Regional de Valparaíso</t>
  </si>
  <si>
    <t>En el punto 10.k el valor de las garantías para cumplir con lo ofertado debe ser validado por una tasación realizada por el banco.</t>
  </si>
  <si>
    <t>El numeral 10, letra k) señala el procedimiento por parte de la Universidad para determinar el o los bienes inmuebles a hipotecar, esto no interfiere en la tasación que realice la entidad bancaria</t>
  </si>
  <si>
    <t>¿En el punto 11.a se solicita aclarar si el crédito solicitado será cursado en Unidad de Fomento? ¿Y se utilizará tasa fija en UF?</t>
  </si>
  <si>
    <t xml:space="preserve">El crédito será cursado en Unidades de Fomento. La tasa debe ser fija en UF </t>
  </si>
  <si>
    <t>Considerando que los fondos son para pagos de deuda de corto plazo, ¿se deberá entregar los fondos a los bancos acreedores en forma directa?</t>
  </si>
  <si>
    <t>Acorde a lo señalado en bases de licitación, numeral 10, letra e) los fondos deben ser entregados a la Universidad, quien se encargara de cancelar los pasivos de corto plazo a las entidades respectivas</t>
  </si>
  <si>
    <t>Se solicita que todos los plazos de las Bases, sea de días hábiles conforme a la ley 19.880.</t>
  </si>
  <si>
    <t>Los plazos establecidos en bases de licitación se encuentran aprobados por la Contraloría Regional de Valparaíso, dando cumplimiento a la normativa</t>
  </si>
  <si>
    <t>Numeral 10 letra b): Dada la redacción de este párrafo, se debe corroborar si es factible agregar y aceptar en el pagaré y en los demás documentos asociados al empréstito, la posibilidad de cederlo a otra entidad bancaria o financiera.</t>
  </si>
  <si>
    <t>Conforme al tenor literal de las bases, no es posible ceder el documento, sin que se cuente con alguna norma legal específica y sobreviniente que lo autorice.</t>
  </si>
  <si>
    <t>Numeral 10, letra c) Vigencia del Contrato. Indica que el plazo del contrato comenzará a regir desde la total tramitación del respectivo acto administrativo que lo apruebe, pero según lo indicado por la Comisión para el Mercado Financiero, no puede haber discrepancia entre la fecha de los documentos como contrato y pagaré que se suscriben y la fecha de curse del crédito. Por lo tanto el crédito y sus intereses comenzaran a regir desde la fecha en que se suscriben.</t>
  </si>
  <si>
    <t>Las reglas de vigencia de los contratos que suscriben los órganos del estado son normas de derecho público insoslayables y dentro de ellas se encuentra aquella que establece que la vigencia de un contrato afecto a toma de razón es a contar de este trámite. Aplica dictamen E 64223 de 2020.</t>
  </si>
  <si>
    <t>Numeral 11, letra a). Relacionado con la consulta anterior se requiere modificar y detallar en lo que corresponda los puntos respectivos que contravienen lo siguiente, principalmente el punto del plazo de gracia, en cuanto a aclarar que la fecha que el empréstito comenzará a devengar intereses a partir de la fecha de la firma del contrato de empréstito, es decir, la fecha de la convención (y pagaré si se firmare el simultáneo), debido a que no sólo es la  única manera de poder garantizar la tasa ofertada, debido a que los tiempos solamente dependen de las partes y no de terceros, como CGR; sino que es la fecha de la convención la relevante para efectos de la Ley 18.010 y las directrices que la CMF ha dirigido a los bancos. Esta solicitud no implica desestimar el plazo de gracia establecido en las Bases, ni que el plazo de amortización comience a partir del término de ese periodo.</t>
  </si>
  <si>
    <t>De acuerdo a lo señalado en bases de licitación; numeral 9 letra g)  las ofertas deberán mantener su vigencia hasta la total aprobación del acto administrativo que aprueba el contrato y numeral 10 letra c) el contrato tendrá una vigencia igual al plazo del crédito adjudicado, contado desde la total tramitación del respectivo acto administrativo que lo apruebe.</t>
  </si>
  <si>
    <t>En cuanto a la garantía por seriedad de la oferta, ¿Esta puede ser del mismo banco que presenta la oferta?</t>
  </si>
  <si>
    <t>Si, puede ser del mismo banco, la caución presentada debe cumplir con los requisitos de bases de licitación, numeral 8 letra a)</t>
  </si>
  <si>
    <t>Se solicita apertura y detalle de operaciones de financiamiento vigente:  plazos y carga actual</t>
  </si>
  <si>
    <t xml:space="preserve">Ver cuadro adjunto en hoja Endeudamiento </t>
  </si>
  <si>
    <t>Las garantías ofrecidas, ¿se encuentran actualmente en gtia con algún banco?</t>
  </si>
  <si>
    <t>Acorde a bases de licitación, numeral 10, letra k) sobre procedimeinto de determinación del o los bienes inmuebles sobre los que se constituirá hipoteca, la Universidad se reserva el derecho de asignar una omás propiedades en garantía del listado de inmuebles señalados en  numeral 2, letra a), los cuales no se se encuentran tomados en garantía</t>
  </si>
  <si>
    <t>Se solicita adjuntar estados financieros auditados 2024 con notas aclaratorias, ficha universidad adjunta, y proyecciones de la universidad a 5 años.</t>
  </si>
  <si>
    <t>Se adjunta Balance Auditado</t>
  </si>
  <si>
    <t>Se adjunta Balance auditado y sus notas respectivas. Se adjunta ficha Universidades</t>
  </si>
  <si>
    <t>En base a cifras preliminares no aperturadas 2024 se ve: Incremento de 105% en efectivo y equivalente, ¿a qué se debe?</t>
  </si>
  <si>
    <t>El aumento en efectivo y efectivo equivalente se debe principalmente a que gran parte de los aportes del Estado son transferidos a la Universidad en la última semana del mes de diciembre.</t>
  </si>
  <si>
    <t>¿A que corresponden las deudas incobrables y cuál es el grado de incobrabilidad?</t>
  </si>
  <si>
    <t xml:space="preserve">Apertura se encuentra detalles,  la cartera mas relevantes es pregrado, donde la  incobrabilidad es 2,5% a Dicembre de 2024, la cual baja a 0,5% a Abril . En el caso de Post Grado  a Diciembre 25% con un valor a marzo de 13% </t>
  </si>
  <si>
    <t>¿A qué se debe aumento de 38 veces en Activo por derecho de uso?</t>
  </si>
  <si>
    <t xml:space="preserve">En el año 2024 se produce un aumento a M$ 3.126.609, esto debido al reconocimiento del derecho generado por un nuevo contrato de arrendamiento de propiedad para fines educacionales, suscrito en agosto del año 2024, por un plazo de 10 años, con la sociedad Inversiones ML S.A. </t>
  </si>
  <si>
    <r>
      <t>Incremento de CxP de 48%, sin apertura</t>
    </r>
    <r>
      <rPr>
        <sz val="12"/>
        <rFont val="Aptos"/>
        <family val="2"/>
      </rPr>
      <t>?</t>
    </r>
  </si>
  <si>
    <t>Detalle hoja "Apertura". El aumento en esta cuenta se produce debido a un aumento en el ítem "cuentas por pagar proveedores" correspondientes a costos por servicios, costos de servicios informaticos; y en el ítem "Honorarios por pagar" correspondiente a los honorarios del mes de diciembre cancelados en el mes de enero.</t>
  </si>
  <si>
    <r>
      <t>Incremento de pasivos financieros de L/P en 31%, sin apertura</t>
    </r>
    <r>
      <rPr>
        <sz val="12"/>
        <rFont val="Aptos Estrechos"/>
      </rPr>
      <t>, favor aperturar partida</t>
    </r>
  </si>
  <si>
    <t xml:space="preserve">El incremento de los Pasivos Financieros de Largo plazo se genera por que se tomaron 2 operaciones, una con el banco Santander y otra con el Banco Estado, en los meses de abril y mayo del año 2024. La finalidad de estos créditos fue financiar el costo de la Ley de Incentivo al Retiro. Mas detalles se pueden ver hoja Endeudamiento </t>
  </si>
  <si>
    <r>
      <t>Se toma nuevos pasivos no corrientes por MM$ 2.851, sin apertura</t>
    </r>
    <r>
      <rPr>
        <sz val="12"/>
        <rFont val="Aptos Estrechos"/>
      </rPr>
      <t>, ¿a que corresponde?</t>
    </r>
  </si>
  <si>
    <t>En esta cuenta se reconoce el pasivo generado debido a un nuevo contrato de arrendamiento de propiedad para fines educacionales, suscrito en agosto del año 2024, por un plazo de 10 años, con la sociedad Inversiones ML S.A. Su contrapartida se encuentra en la cuenta Activos por derecho de uso</t>
  </si>
  <si>
    <t>Respecto a EERR hay una pérdida 2024 por MM$ 2.002. Se solicita detalles de los costos tanto operacionales como de administración, que aumentaron en una proporción mayor que a los ingresos operacionales.</t>
  </si>
  <si>
    <t>Se solicita explicar disminución de ingresos financieros (145 mm menos) y ingresos extraordinarios (500 mm menos).</t>
  </si>
  <si>
    <t>Dentro de los ingresos financieros no hubo un aumento en la recuperación significativo de las carteras de incobrables; la disminución de los ingresos extraordinario (Otros ingresos) se deben principalmente por una baja en las donaciones</t>
  </si>
  <si>
    <t>Se solicita acompañar información de ficha universidades adjunta actualizada.</t>
  </si>
  <si>
    <t>Copia de FICHA UNIVERSIDADES (1).xlsx</t>
  </si>
  <si>
    <t>Ver Ficha Universidades</t>
  </si>
  <si>
    <t>Identificar e informar cuales son las Principales universidades "competidoras" para la Universidad de Valparaíso</t>
  </si>
  <si>
    <t>Universidad de Valparaíso es una institución Estatal con 6 años de acreditación de excelencía , nuestras principales competidoras en la región son la Pontificia Universidad Catolica de Valparaíso y la Universidad Federico Santa María.</t>
  </si>
  <si>
    <t>Indicar Estado de Acreditación Actual , vigencia de la misma y que áreas de la Universidad fueron acreditadas en última acreditación vigente.</t>
  </si>
  <si>
    <t>La UNIVERSIDAD DE VALPARAÍSO se encuentra ACREDITADA en el Nivel DE EXCELENCIA , esta acreditada desde 08/03/2023 hasta 08/03/2029 , por un período de 6 años.</t>
  </si>
  <si>
    <t>Indicar número de carreras de Pre-grado y Post Grado. Enviar evolutivo de Matrícula de dichas carreras durante los últimos 5 años, considerando la última Matrícula del año 2025, además indicar tasa de deserción de los alumnos de pre-grado para mismo periodo de 5 años, durante los primeros 2 años de carrera.</t>
  </si>
  <si>
    <t>Ver detalle Hoja Retención-Deserción se indica número de carreras/programas de Pre y Post-grado, su evolución durante los 5 últimos años y los % de deserción al primer y segundo año.</t>
  </si>
  <si>
    <t>Indicar evolución de Alumnos Beneficiados con Gratuidad durante los últimos 2 años</t>
  </si>
  <si>
    <t>Ver detalle en Hoja Aranceles "Evolución N°estudiantes beneficios"</t>
  </si>
  <si>
    <t>Informar Política al respecto de cuentas por cobrar de la Universidad, indicar a que plazo de vencidas las cuentas se "castigan".</t>
  </si>
  <si>
    <t>Actualmente la universidad no cuetna con una politica de castigos como tal, en la actualidad se evalúa su aplicación</t>
  </si>
  <si>
    <t>Enviar Apertura de deudores comerciales y calidad de cartera de deudores, esto es, indicar que Mora es menor a 90 dias, entre 90 y 360 dias y mayor a 360 dias.</t>
  </si>
  <si>
    <t>Ver detalle Hoja "apertura" la Universidad por sus caracteristicas operacionales, categoriza las carteras con una estructura diferente</t>
  </si>
  <si>
    <t>Al respecto de la deuda financiera y Leasing informada, enviar estructurada como sigue: - Banco Acreedor
- Saldo de Capital insoluto en UF o Pesos (según corresponda) al 31.05.2025
- Cuotas pactadas
- Cuotas pagadas
- Cuotas por pagar
- Valor cuota mensual pactado en UF o Pesos (según corresponda</t>
  </si>
  <si>
    <t>Al respecto de las líneas de crédito o sobregiro informar: - Monto de líneas de crédito aprobadas en MM$.
- Monto utilizado al 31.05.2025.
- Bancos Acreedores</t>
  </si>
  <si>
    <t>Al respecto del crédito a licitar por MM$15.000, indicar que pasivos de corto plazo tendrá como destino de pago este financiamiento.</t>
  </si>
  <si>
    <t xml:space="preserve">Los pasivos a refinanciar corresponden a las líneas de crédito mantenidas con el Banco Santande (MM$ 8.000) y Banco Estado (MM$ 4.000), el saldo corresponde a refinanciamiento de pasivos de corto plazo no financieros </t>
  </si>
  <si>
    <t>Al respecto del aumento de los costos operacionales: Indicar que explica el aumento en "Académicos" durante el periodo, ¿se aperturaron nuevas carreras? Mismo caso para el concepto de "Honorarios"</t>
  </si>
  <si>
    <t>image (16).png</t>
  </si>
  <si>
    <t>Aumento en el ítem "Académicos" de un 7% se explica principalmente por un 4,50% variación de IPC; se aperturaron 2 carreras para el periodo 2024, Ecología y Plan Común de Ingeiería Base Científica.
Respecto al aumento del ítem "Honorarios" se debe principalmente a contrataciones de proyectos</t>
  </si>
  <si>
    <t>Al respecto de estimación de deudores incobrables, explicar el aumento de la partida en 2024 y la politica que la universidad tiene al respecto de los mismos, además entregar detalle de los "gastos de personal" de 2024 y la explicación de su aumento.</t>
  </si>
  <si>
    <t>image (17).png</t>
  </si>
  <si>
    <t>Estimación deudores incobrables Ver informe ejecutivo Word. Respecto del detalle de "Gastos de personal 2024" Ver detalle Hoja Apertura, respondido en pregunta N°6</t>
  </si>
  <si>
    <t>Enviar flujo proyectado para siguientes próximos años, esto es periodo 2025-2030, considerando a estos efectos las partidas propias de un estado de resultado y fundamentando con supuestos las proyecciones realizadas.</t>
  </si>
  <si>
    <t>Se debe entregar una boleta de garantía de seriedad de la oferta por cada línea de financiamiento que se oferte? o independiente, si se oferta por una o más líneas de financiamiento se debe entregar solo una boleta de garantía de seriedad de la oferta?</t>
  </si>
  <si>
    <t>Se debe entregar una boleta de garantía por cada línea ofertada</t>
  </si>
  <si>
    <t>Respecto al Anexo N°1, se debe presentar certificado de la dirección del Trabajo de Antecedentes Laborales?</t>
  </si>
  <si>
    <t>No se exige la presentación del certificado pero sí la obligatoriedad de declarar lo solicitado en Anexo 1</t>
  </si>
  <si>
    <t>Favor enviar completo, adjunto y firmado por Rector el documento adjunto, requerido para todo financiamiento en BCI (Art85/C62)</t>
  </si>
  <si>
    <t>20250528_formulario_circular62_art85_02-06-2025 (1).pdf</t>
  </si>
  <si>
    <t>El documento adjunto será suscrito solo en caso de resultar adjudicada la entidad financiera</t>
  </si>
  <si>
    <t>¿será pública la oferta de los otros oferentes? </t>
  </si>
  <si>
    <t>El acto administrativo que adjudica y sus antecentes como acta de evaluación de comisión evaluadora serán publicados en la página web dispuesta para el proceso de contratación</t>
  </si>
  <si>
    <t>La fecha de duración del contrato será a contar de la fecha de suscripción del contrato o desde la fecha en que la CGR tome razón de este. </t>
  </si>
  <si>
    <t xml:space="preserve">La vigencia se encuentra estipulada en bases de licitación, numeral 10, letra c)  </t>
  </si>
  <si>
    <t>el listado de bienes que la universidad propone disponibles a hipotecar, ¿posee alguna la característica de Monumento nacional? , ya que es una limitante para la constitución de hipoteca. </t>
  </si>
  <si>
    <t>Los inmuebles señalados en bases de licitación definidos como dispinibles a hipotecar no poseen ningún impedimento o limitante para ser entregados en garantía</t>
  </si>
  <si>
    <t>Del listado de bienes que la universidad propondrá, disponibles a hipotecar, ¿poseen todas certificado de informes previos? </t>
  </si>
  <si>
    <t>Las propiedades disponibles a hipotecar cuentan con la documentación necesaria para estos fines</t>
  </si>
  <si>
    <t>¿qué ocurre si la tasación del banco es menor a lo indicado por la universidad, no alcanzando la cobertura garantía deuda que cubra al menos el 100% del valor total del crédito? </t>
  </si>
  <si>
    <t>Se aplica el procedimiento descrito en bases de licitación, numeral 10, letra k), en donde la Universidad se reserva el derecho de asignar una o más propiedades como garantía cuyo valor comercial de la última tasación realizada por la Universidad sea el más cercano al valor del crédito más el valor adicional por riesgo solicitada por la entidad bancaria</t>
  </si>
  <si>
    <t>De adjudicarse una línea o el total, cuando deben estar los fondos para el pago de deuda?? una vez inscrita las hipotecas en el CBR o cuando tengan la refrenda de la contraloria?? </t>
  </si>
  <si>
    <t>Remitirse a bases de licitación, numeral 10, letra e), el cual señala que el depósito debe ocurrir en un plazo no superior a dos días hábiles  desde la total tramitación del acto administrativo que aprueba la contratación, debiendo previamente encontrarse inscrita la hipoteca y cumplidos los demás trámites legales</t>
  </si>
  <si>
    <t>Se solicita apertura de cuentas y explicación de las principales variaciones de cuentas en el estado de resultados (ingresos, costos, gastos, provisión de incobrables de aranceles y matrículas, otras provisiones relevantes, Ebitda, resultado final, etc) y en balance (Deudores de matrículas y aranceles, préstamos, Otros préstamos, otros documentos, provisión de incobrables de aranceles y matrículas, así como de préstamos). </t>
  </si>
  <si>
    <t xml:space="preserve">Ver detalle en Informe Ejecutivo Word y respuestas en pregunta 36
</t>
  </si>
  <si>
    <t>Proyecciones periodo 2025-2027, aperturando ingresos, costos, gastos, provisiones de incobrables de aranceles y matriculas, otras provisiones, capex, gastos financieros, etc. Explicar los supuestos detrás. Indicar también para el periodo el n° de alumnos de pregrado, de postgrado, así como el valor promedio del arancel. </t>
  </si>
  <si>
    <t>Indicar el número de alumnos matriculados en pregrado y posgrado 2022, 2023, 2024 y  2025. Explicar las variaciones. </t>
  </si>
  <si>
    <t xml:space="preserve">Ver detalle en Hoja Aranceles. En lo que respecta a alumnos de pregrado se observa una baja desde el año 2022, esto debido a la fuerte oferta de Universidades y Carreras que existen en la región, sin embargo esta tendencia se revierte en el año 2025 debido a una agresiva estrategia de promoción que realizo la Universidad, tanto directamente en Colegios y Liceos como tambien en medios publicitarios y redes sociales. En lo que respecta a alumnos de Post Grado se observa una tendencia al alza, esto se basa en la politica de la Universidad de potenciar su oferta de cursos post titulos. hay que indicar que hay varios diplomados que comienzan después del cierre del primer semestre del año, por lo que se espera que el número de alumnos se incremente </t>
  </si>
  <si>
    <t>Indicar el valor promedio de aranceles de pregrado 2022, 2023, 2024 y 2025. Explicar las variaciones </t>
  </si>
  <si>
    <t xml:space="preserve">Ver detalle en Hoja Aranceles "Arancel promedio": El arancel promedio de la universidad ha mostrado un aumento sostenido. Este reajuste se debe principalmente a la actualización de valores según el Índice de Precios al Consumidor (IPC) y ajuste al valor de arancel regulado transitorio de aquellas carreras con gratuidad con arancel regulado permanente  para el año 2025. </t>
  </si>
  <si>
    <t>Indicar el número de alumnos beneficiados con gratuidad 2023 y 2024 y estimación 2025. Explicar las variaciones </t>
  </si>
  <si>
    <t>Ver detalle en Hoja Aranceles  "Evolución N°estudiantes beneficios": Como se puede apreciar los alumnos con gratuidad presentan una tendencia al alza en los últimos años.  La estructura de los alumnos en un 70% los constituyen alumnos con gratuidad que son parte del decil 1-6 .  Esta composición ha aumentado con los años donde inicialmente la proporcion era de un 60%</t>
  </si>
  <si>
    <t>Apertura de los ingresos por aranceles 2024, que indique: a) Monto por gratuidad b) Monto por Becas estatales c) Fondo Solidario d) CAE e) Pago directo alumnos pregrado f) Pago directo alumnos posgrado </t>
  </si>
  <si>
    <t>Indicar los montos por pérdida 2023 y 2024 por Ley de Gratuidad: por diferencia de aranceles y por retraso en la finalización de la carrera </t>
  </si>
  <si>
    <t>Ver detalle hoja aranceles "Pérdidas por retraso finalizacion y diferencia arancel"</t>
  </si>
  <si>
    <t>Indicar el monto por gratuidad 2025 y las fechas de desembolso.  </t>
  </si>
  <si>
    <t>Hoja Aportes del E°</t>
  </si>
  <si>
    <t>Ver Hoja Detalle Aportes del E°</t>
  </si>
  <si>
    <t>Del pago directo realizado por alumnos en un año, ¿qué monto o porcentaje efectivamente no se va a recuperar, de acuerdo a la estadística que poseen? </t>
  </si>
  <si>
    <t>Al 31 de diciembre de 2024 la cartera pendiente de recupero corresponde a un 3%, este se reduce al 0,5 % de mora al mes de marzo del año siguiente, fecha en que los estudiantes regularizan su situación para retomar su periodo académico. este porcentaje posteriormete disminuye por las accionees de cobranza que efectua la universidad</t>
  </si>
  <si>
    <t>De refinanciar las líneas de sobre giro vigentes, estas serán cerradas o disminuidas?? </t>
  </si>
  <si>
    <t>Se Pagaran. estas tiene vencimiento 10 de Marzo de 2026. iniciandose la contratación de nuevas líneas</t>
  </si>
  <si>
    <t>De las operaciones leasing figura tanner y banco estado, sin embargo figura una nueva operación en abril del 2025, a que corresponde y cual es su estructura. </t>
  </si>
  <si>
    <t>El aumento en la deuda de leasing que se observa en abril 2025 corresponde a  infraestructura educacional, esta operación se realizo con el Banco Santander. Este contrato fue reciliado a principios del mes de junio</t>
  </si>
  <si>
    <t>Es posible contar con un flujo de caja proyectado respecto de la fluctuación en la entrega de recursos por parte del Estado a la fecha?</t>
  </si>
  <si>
    <t>Ver cuadro adjunto en Hoja Aportes del E°</t>
  </si>
  <si>
    <t>· ¿Es posible contar con un detalle de deudas y líneas (identificando el tipo de productos cursados contra ella) vigentes a la fecha?, la licitación por hasta MM$ 15.000, considera el refinanciamiento del 100% de las líneas y otros créditos de CP en la banca?  </t>
  </si>
  <si>
    <t xml:space="preserve">Ver cuadro adjunto. El refinanciamiento considera el pago del 100% de las líneas de crédito y adicionalmente pasivos de corto plazo no financieros </t>
  </si>
  <si>
    <t>· Según información enviada solo tiene líneas hasta MM$ 12.000 (2 bancos, utilizadas casi en un 100%), que otra operación va a refinanciar?</t>
  </si>
  <si>
    <t xml:space="preserve"> El refinanciamiento considera el pago del 100% de las líneas de crédito y adicionalmente pasivos de corto plazo no financieros </t>
  </si>
  <si>
    <t>· Adicionalmente, se agradecería enviar el listado de propiedades qué estarían respaldando actualmente los créditos y/o líneas vigentes que tienen en la banca?  </t>
  </si>
  <si>
    <t>Las propiedades a hipotecar se encuentran señaladas en bases de licitación, numeral 2, letra A)</t>
  </si>
  <si>
    <t>· ¿Es posible contar con un detalle/apertura de sus provisiones respecto de sus deudores por arancel, préstamos UV, otros documentos por cobrar, etc. para poder estimar el stock total de provisiones por cartera?</t>
  </si>
  <si>
    <t>Se aperturan provisiones</t>
  </si>
  <si>
    <t>· De acuerdo a los EEFF 2023 y 2024 mantiene cartera vencida por MM$ 16.540 y MM$ 19.355, respectivamente, con una provisión de incobrabilidad de MM$ 8.035 y MM$ 9.355 en 2023 y 2024. ¿A qué se debe que no estén cubiertos en su totalidad? Especialmente la cartera con más de 360 días (MM$ 7.935 no cubierto en 2024).</t>
  </si>
  <si>
    <t>politica de provision, va en aumento en medida que la deuda se acerca a fecha de prescripcion, en cada medida o año que pasa se aumenta el % de provision llegando a un 100%, tambien existe una provision MM$2,621 clasificada dentro de los pasivos por la mora de desercion CAE, ya que por normativa contable CGR-SES debe estar clasificada en la nota 24. Lo que no está cubierto, es alrededor de MM$ 5,314</t>
  </si>
  <si>
    <t>· ¿Dentro de los costos operacionales, a qué se debe que exista un aumento en sus remuneraciones, los bienes y servicios y el ítem otros entre 2023 y 2024?. Favor detallar. ¿Estos se mantendrán en los próximos períodos?. Estos medidos respecto a los aranceles de pregrado y post grado, que prácticamente se mantuvieron (MM$35.300 app 2024 vs MM$ 35.468 en 2023).</t>
  </si>
  <si>
    <t>· El incremento en los ingresos 2024, se basa en aumento de los aportes fiscales, que pasan de MM$ 17.700 app a MM$ 19.900, cuyo mayor aumento se explica por otros aportes (sin detalle, ¿a qué corresponden?) y aporte institucional Universidades Estatales (Ley N° 21.094). ¿qué explica estos mayores aportes?</t>
  </si>
  <si>
    <t>Se adjunta apertura del punto completo de los aportes fiscales y tambien  de otros aportes. Resepcto al AIUE corresponde a un aporte basal estatal a las universidades estatales que en conjunto al aporte adicional autorizado por gloza presupuestaria de los recursos del FSCU</t>
  </si>
  <si>
    <t>· ¿Cómo se proyectar los “Otros Ingresos” para este año 2025?</t>
  </si>
  <si>
    <t>· Compartir proyecciones periodo 2025-2027, aperturando ingresos, costos, gastos, provisiones de incobrables de aranceles y matriculas, otras provisiones, capex, gastos financieros, etc. Explicar los supuestos detrás. Indicar también para el periodo el n° de alumnos de pregrado, de postgrado, así como el valor promedio del arancel.  </t>
  </si>
  <si>
    <t>· Plan de inversiones periodo 2025-2027, detallar a qué corresponden, cómo se financiarán y su impacto en el Ebitda de la Universidad.  </t>
  </si>
  <si>
    <t>El Plan de Inversiones de la Universidad considera la adquisición del Edificio Costa y su posterior habilitación.  La compra del edificio se realizara durante el año 2025 a traves de un leasing inmobiliario con el Banco Santander a un plazo de 12 años, por un monto de UF 317.000.  Posterior a la compra viene la habilitación de la propiedad, la cual se estima en un periodo de 18 meses. Al finalizar, se cursara una operación de leasing por el costo, el cual se estima en aproximadamente UF 340.000. Hay que indicar que una vez que el edificio se encuentre funcionando la Universidad trasladara carreras y algunas oficinas administrativas, por lo que se dejaran de arrendar varias propiedades, cuyo costo es de UF 30.831 anuales. Este ahorro en arriendos permitira cubrir el  33% de la carga financiera generada por las nuevas operaciones de leasing inmobiliario.</t>
  </si>
  <si>
    <t>· Indicar el valor promedio de aranceles de pregrado 2022, 2023, 2024 y 2025. Explicar las variaciones.  </t>
  </si>
  <si>
    <t>Ver detalle en Hoja Aranceles "Arancel promedio": El arancel promedio de la universidad ha mostrado un aumento sostenido. Este reajuste se debe principalmente a la actualización de valores según el Índice de Precios al Consumidor (IPC), y ajuste en valores de acuerdo al valor de arancel de gratuidad que se ha llevado a algunas carreras</t>
  </si>
  <si>
    <t>· Indicar el número de alumnos beneficiados con gratuidad 2023 y 2024 y estimación 2025. Explicar las variaciones.  </t>
  </si>
  <si>
    <t>· Indicar los montos por pérdida 2023 y 2024 por Ley de Gratuidad: por diferencia de aranceles y por retraso en la finalización de la carrera  </t>
  </si>
  <si>
    <t>· Indicar el monto por gratuidad aprobado para el 2025 y % recibido a la fecha.  </t>
  </si>
  <si>
    <t>A la fecha se cuenta con el Decreto N°12 del 22 de enero 2025,  que corresponde al al anticipo correspondiente al 80% de los recursos por concepto financiamiento de gratuidad representado por un monto de M$33.701.945, a fin de año la proyección de gratuidad es de MM$ 48.000</t>
  </si>
  <si>
    <t>· Del pago directo realizado por alumnos en un año, ¿qué monto o porcentaje efectivamente no se va a recuperar, de acuerdo con la estadística que poseen?  </t>
  </si>
  <si>
    <t>· ¿Qué factores justifican que este financiamiento lo estén solicitando como mínimo a 10 años? </t>
  </si>
  <si>
    <t xml:space="preserve">Entre los factores para el plazo solicitado esta es que durante los próximos 5 años el endeudamiento de la Universidad presenta una gran disminución por lo que la idea es ir liberando recursos al disminir la carga financiera y no ajustar la caja con una operación a menor plazo. Adicionalmente hay que considerar que la Universidad tomara una operación de leasing inmobiliaria para la adquisición del Edificio Costa y su posterior remodelación, por lo que tal como se comentaba, no se quiere ajustar los flujos </t>
  </si>
  <si>
    <t>Garantía Seriedad de la oferta, favor aclarar monto de la BBGG</t>
  </si>
  <si>
    <t>Remitirse a bases de licitación, numeral 8, letra a), iv) sobre monto, el cual señala $500.000.-</t>
  </si>
  <si>
    <t>Tasa empréstito, es solo en UF o puede ser también en Pesos</t>
  </si>
  <si>
    <t xml:space="preserve">La tasa debe ser fija en UF </t>
  </si>
  <si>
    <t>Tasa empréstito, debe ser con 2 decimales</t>
  </si>
  <si>
    <t>Las bases de licitación no establece un límite en los decimales de la tasa que decida ofertar la institución</t>
  </si>
  <si>
    <t>Se puede ofertar producto derivado</t>
  </si>
  <si>
    <t>NO</t>
  </si>
  <si>
    <t>Pagaré es un formato especial que debe ser aprobado por la Universidad o es el formato estándar del Banco.</t>
  </si>
  <si>
    <t>No existe un formato de pagaré aprobado por la Universidad, la institución financiera que resulte adjudicada deberá remitir el pagaré a utilizar, el cual deberá ser debidamente revisado por la unidad jurídica de la institución</t>
  </si>
  <si>
    <t>DETALLE N° DE ALUMNOS E INGRESOS DE EXPLOTACIÓN</t>
  </si>
  <si>
    <t>Año / ítem</t>
  </si>
  <si>
    <t>N° alumnos</t>
  </si>
  <si>
    <t>Ingresos de Explotación M$</t>
  </si>
  <si>
    <t>Estimación
2025</t>
  </si>
  <si>
    <t>Primera matrícula (pregrado)</t>
  </si>
  <si>
    <t>Antiguos (pregrado)</t>
  </si>
  <si>
    <t>Magister / Postgrado</t>
  </si>
  <si>
    <t>Total</t>
  </si>
  <si>
    <t>Gratuidad</t>
  </si>
  <si>
    <t>37.355.568  </t>
  </si>
  <si>
    <t>Dato Balance</t>
  </si>
  <si>
    <t>CAE (Crédito Aval del Estado)</t>
  </si>
  <si>
    <t>CAE Renovantes (alumnos antiguos)</t>
  </si>
  <si>
    <t>CAE Licitados (alumnos nuevos)</t>
  </si>
  <si>
    <t>Becas</t>
  </si>
  <si>
    <t>Aportes Fiscales</t>
  </si>
  <si>
    <t>Pago directo</t>
  </si>
  <si>
    <t>Otros Ingresos de explotación (por ej. proyectos, etc)</t>
  </si>
  <si>
    <t>Total Ingresos de explotación</t>
  </si>
  <si>
    <t>Ingresos de explotación (EEFF auditados/internos/estimados)</t>
  </si>
  <si>
    <t>-</t>
  </si>
  <si>
    <t>Diferencia cero</t>
  </si>
  <si>
    <t>Para el detalle en el número de alumnos (columnas C y D), prima la forma de pago en la que el estudiante registra mayor aporte, de manera tal que no se duplique en el informe.</t>
  </si>
  <si>
    <t>Las celdas en negro no se completan.</t>
  </si>
  <si>
    <t xml:space="preserve">Preguntas N°6 - 35- 36 - 38 - 49 - 80 - 82 - 83 </t>
  </si>
  <si>
    <t>APERTURA DETALLE COSTO POR REMUNERACION OPERACIONAL</t>
  </si>
  <si>
    <t>28.2.	 Detalle de las remuneraciones del personal y leyes sociales asociados a la operación:</t>
  </si>
  <si>
    <t>Variación</t>
  </si>
  <si>
    <t>Remuneraciones del Personal y Leyes Sociales Asociadas a Costos Operacionales</t>
  </si>
  <si>
    <t>M$</t>
  </si>
  <si>
    <t>Directivos</t>
  </si>
  <si>
    <t>Académicos</t>
  </si>
  <si>
    <t xml:space="preserve">Aumento IPC del 4,50% y 2,5% </t>
  </si>
  <si>
    <t>No Académicos</t>
  </si>
  <si>
    <t>Honorarios</t>
  </si>
  <si>
    <t>Proyectos</t>
  </si>
  <si>
    <t>Otras remuneraciones</t>
  </si>
  <si>
    <t>Total Remuneraciones del Personal y Leyes Sociales Asociadas a Costos Operacionales</t>
  </si>
  <si>
    <t>APERTURA GASTO ADMINISTRACIÓN</t>
  </si>
  <si>
    <t>31.1.	 Detalle de los Gastos de Administración:</t>
  </si>
  <si>
    <t xml:space="preserve">Gastos de Administración </t>
  </si>
  <si>
    <t>Remuneraciones del personal y leyes sociales</t>
  </si>
  <si>
    <t>IPC del 4,50%</t>
  </si>
  <si>
    <t>Gastos generales</t>
  </si>
  <si>
    <t>Aumento costo servicios informaticos y servicios básicos</t>
  </si>
  <si>
    <t>Gastos del personal</t>
  </si>
  <si>
    <t>Incentivo al retiro (Financiamiento con crédito bancario)</t>
  </si>
  <si>
    <t>Depreciación de propiedades, planta y equipo</t>
  </si>
  <si>
    <t>Retasación</t>
  </si>
  <si>
    <t>Amortización de intangibles</t>
  </si>
  <si>
    <t>Estimación deudores incobrables</t>
  </si>
  <si>
    <t>Incorporacion  de cartera Postgrado UF</t>
  </si>
  <si>
    <t>Otros deterioros</t>
  </si>
  <si>
    <t>Donaciones</t>
  </si>
  <si>
    <t>Arriendos</t>
  </si>
  <si>
    <t>Publicidad</t>
  </si>
  <si>
    <t>Seguros</t>
  </si>
  <si>
    <t>Mantenciones y reparaciones</t>
  </si>
  <si>
    <t>Otros</t>
  </si>
  <si>
    <t xml:space="preserve">Total Gastos de Administración </t>
  </si>
  <si>
    <t>APERTURA EYEE</t>
  </si>
  <si>
    <t xml:space="preserve"> Nota 7 - Efectivo y equivalentes al efectivo.</t>
  </si>
  <si>
    <t>Corresponde al saldo presentado en el Estado de Situación Financiera. La institución debe indicar la composición del rubro y detallar el saldo por tipo de moneda, de acuerdo al siguiente cuadro:</t>
  </si>
  <si>
    <t xml:space="preserve">                                                   
                       Efectivo en Moneda Nacional y                                                         Extranjera                                                                                         
Clases de Efectivo </t>
  </si>
  <si>
    <t xml:space="preserve">Pesos </t>
  </si>
  <si>
    <t>Dólares</t>
  </si>
  <si>
    <t>Euros</t>
  </si>
  <si>
    <t>Otras Monedas</t>
  </si>
  <si>
    <t>UF</t>
  </si>
  <si>
    <t>Chilenos</t>
  </si>
  <si>
    <t>Americanos</t>
  </si>
  <si>
    <t>Efectivo en caja</t>
  </si>
  <si>
    <t>Saldos en bancos</t>
  </si>
  <si>
    <t>Total Efectivo</t>
  </si>
  <si>
    <t>Depósitos a plazo</t>
  </si>
  <si>
    <t>Fondos mutuos</t>
  </si>
  <si>
    <t>Otros títulos y valores</t>
  </si>
  <si>
    <t>Total Equivalentes al Efectivo</t>
  </si>
  <si>
    <t>Total Efectivo y Equivalentes al Efectivo</t>
  </si>
  <si>
    <t>(*) Se deberá abrir este monto si supera el 10% del total del rubro</t>
  </si>
  <si>
    <t xml:space="preserve">                                                   
                                Efectivo en Moneda Nacional y                                                         Extranjera                                                                                         
Clases de Efectivo </t>
  </si>
  <si>
    <t>APERTURA CUENTAS POR PAGAR</t>
  </si>
  <si>
    <r>
      <rPr>
        <b/>
        <sz val="11"/>
        <rFont val="Times New Roman"/>
        <family val="1"/>
      </rPr>
      <t xml:space="preserve"> </t>
    </r>
    <r>
      <rPr>
        <b/>
        <sz val="11"/>
        <rFont val="Arial"/>
        <family val="2"/>
      </rPr>
      <t>Nota 23 - Cuentas por pagar comerciales y otras cuentas por pagar, corrientes y no corrientes.</t>
    </r>
  </si>
  <si>
    <t>La institución deberá incluir un detalle con la composición de las cuentas por pagar comerciales y otras cuentas por pagar en el siguiente cuadro:</t>
  </si>
  <si>
    <t>Clases de Cuentas por Pagar Comerciales y Otras Cuentas por Pagar</t>
  </si>
  <si>
    <t>Corriente</t>
  </si>
  <si>
    <t>No Corriente</t>
  </si>
  <si>
    <t xml:space="preserve">Cuentas por pagar a proveedores </t>
  </si>
  <si>
    <t>Aumento costos de servicios basicos y TI</t>
  </si>
  <si>
    <t>Cuentas por pagar al personal</t>
  </si>
  <si>
    <t>Retenciones por pagar</t>
  </si>
  <si>
    <t>Honorarios por pagar</t>
  </si>
  <si>
    <t>Honorarios de diciembres cancelados a principios de enero</t>
  </si>
  <si>
    <t xml:space="preserve">Documentos por pagar </t>
  </si>
  <si>
    <t>Otras cuentas por pagar</t>
  </si>
  <si>
    <t>Total Cuentas por Pagar Comerciales y Otras Cuentas por Pagar</t>
  </si>
  <si>
    <t>Apertura provisiones</t>
  </si>
  <si>
    <t>Nº Cuenta deudora</t>
  </si>
  <si>
    <t>Nombre Cuenta</t>
  </si>
  <si>
    <t>Monto en balance</t>
  </si>
  <si>
    <t>Monto provisionado</t>
  </si>
  <si>
    <t>%</t>
  </si>
  <si>
    <t>Pagares en Cartera vencidos (+3 años)</t>
  </si>
  <si>
    <t>Pagares en Cartera (1 a 3 años)</t>
  </si>
  <si>
    <t>Pagares en Cartera del año</t>
  </si>
  <si>
    <t>Pagares en Cartera (futura)</t>
  </si>
  <si>
    <t>Cuentas por Cobrar Alumnos (futura)</t>
  </si>
  <si>
    <t>Cuentas por Cobrar Alumnos (1 año)</t>
  </si>
  <si>
    <t>Cuentas por Cobrar Alumnos (vencida)</t>
  </si>
  <si>
    <t>PROVISION ARANCELES DE PREGRADO</t>
  </si>
  <si>
    <t>Convenio</t>
  </si>
  <si>
    <t>Arancel postgrado (+5 años)  (Convenios)</t>
  </si>
  <si>
    <t xml:space="preserve">Arancel postgrado (+5 años) </t>
  </si>
  <si>
    <t xml:space="preserve">Arancel postgrado (2 a 5 años) </t>
  </si>
  <si>
    <t xml:space="preserve">Arancel postgrado (+ 1 año) </t>
  </si>
  <si>
    <t>Arancel postgrado del año</t>
  </si>
  <si>
    <t>Arancel postgrado (futura)</t>
  </si>
  <si>
    <t>PROVISION ARANCELES DE POSGRADO</t>
  </si>
  <si>
    <t>PROVISION ARANCELES DE POSGRADO UF</t>
  </si>
  <si>
    <t xml:space="preserve">Facturas Vencidas mas de un año </t>
  </si>
  <si>
    <t>Facturas vencidas menos de un año 365</t>
  </si>
  <si>
    <t>Facturas por Cobrar</t>
  </si>
  <si>
    <t>Facturas vencidas menos de un año 365 (deudores estatales)</t>
  </si>
  <si>
    <t>PROVISION DOCUMENTOS POR COBRAR FACTURAS</t>
  </si>
  <si>
    <t>Cheques en cartera</t>
  </si>
  <si>
    <t>Letras en cartera</t>
  </si>
  <si>
    <t>CH CARTERA FAC MEDICINA</t>
  </si>
  <si>
    <t>CH CARTERA ARANCELES</t>
  </si>
  <si>
    <t>CH CARTERA FAC HUMANIDADES</t>
  </si>
  <si>
    <t>CH CARTERA FAC ODONTOLOGIA</t>
  </si>
  <si>
    <t xml:space="preserve">Cheques Protestados vencidos mas de un año </t>
  </si>
  <si>
    <t xml:space="preserve">Cheques Protestados vencidos menos de un año </t>
  </si>
  <si>
    <t>Cheques Protestados vigentes</t>
  </si>
  <si>
    <t>Letras  Protestados vencidos mas de un año</t>
  </si>
  <si>
    <t>Letras  Protestados vencido menos de un año</t>
  </si>
  <si>
    <t>Letras  Protestados vigentes</t>
  </si>
  <si>
    <t>Pagares Protestados</t>
  </si>
  <si>
    <t>Cheques en cobranza</t>
  </si>
  <si>
    <t>Letras en Cobranza</t>
  </si>
  <si>
    <t>Cotizaciones previsionales por recuperar</t>
  </si>
  <si>
    <t>Otras Cuentas por Cobrar</t>
  </si>
  <si>
    <t>Otras Cuentas por Cobrar vencida mas de un año</t>
  </si>
  <si>
    <t>PROVISION DOCUMENTOS POR COBRAR</t>
  </si>
  <si>
    <t>Prestamos UV CP (vencido antes de pandemia)</t>
  </si>
  <si>
    <t>Prestamos UV CP (Saldo pandemia)</t>
  </si>
  <si>
    <t>Prestamos UV CP (Saldo post pandemia)</t>
  </si>
  <si>
    <t>Prestamos UV CP (Saldo año)</t>
  </si>
  <si>
    <t>ESTIMACION DEUDAS INCOBRABLES CORTO PLAZO</t>
  </si>
  <si>
    <t>Prestamos Bienestar Estudiantil</t>
  </si>
  <si>
    <t>Prestamos Reprogramados</t>
  </si>
  <si>
    <t>ESTIMACION DEUDAS INCOBRABLES LARGO PLAZO</t>
  </si>
  <si>
    <t>Prestamos UV</t>
  </si>
  <si>
    <t>Prestamo CETE</t>
  </si>
  <si>
    <t>DETERIORO ACUMULADO DOCUMENTOS POR COBRAR NO CORRIENTES</t>
  </si>
  <si>
    <t>DESERCIONES DE PRESTAMO CAE</t>
  </si>
  <si>
    <t>PROVISIÓN DESERCIÓN ACADÉMICA CRÉDITO CON AVAL DEL ESTADO CO</t>
  </si>
  <si>
    <t xml:space="preserve">    SUMAS TOTALES </t>
  </si>
  <si>
    <t>Otros aportes fiscales</t>
  </si>
  <si>
    <t> </t>
  </si>
  <si>
    <t>Organismo</t>
  </si>
  <si>
    <t>Aporte Fiscal Directo</t>
  </si>
  <si>
    <t>Plan de Fortalecimiento Universidades Estatales</t>
  </si>
  <si>
    <t>Aporte Institucional Universidades Estatales Ley N°21.094</t>
  </si>
  <si>
    <t>Ley N° 20.910, CFT Estatales</t>
  </si>
  <si>
    <t xml:space="preserve">                                   -</t>
  </si>
  <si>
    <t xml:space="preserve">                                -</t>
  </si>
  <si>
    <t>Basal por Desempeño Universidades</t>
  </si>
  <si>
    <t>Otros aportes</t>
  </si>
  <si>
    <t>Total Otros Aportes Fiscales</t>
  </si>
  <si>
    <t>Otros Aportes</t>
  </si>
  <si>
    <t> Transferencia Excedente FSCU  </t>
  </si>
  <si>
    <t> Aporte U.V. con fines específicos</t>
  </si>
  <si>
    <t xml:space="preserve">Contraparte UV-Proyectos concursables </t>
  </si>
  <si>
    <t>Aportes gestionados por unidades</t>
  </si>
  <si>
    <t>Aportes extraordinarios</t>
  </si>
  <si>
    <t>Aguinaldo y bonos del gobierno</t>
  </si>
  <si>
    <t>Total otros Aportes</t>
  </si>
  <si>
    <t>Preguntas N°71 -76</t>
  </si>
  <si>
    <t>Financiamiento Estatal de Operación  2025</t>
  </si>
  <si>
    <t>Millones de Pesos</t>
  </si>
  <si>
    <t>Crédito Con Aval Estado</t>
  </si>
  <si>
    <t>AIUE</t>
  </si>
  <si>
    <t>Total Ingresos</t>
  </si>
  <si>
    <t>Porción sobre el Ingreso Total</t>
  </si>
  <si>
    <t>Recepcionado FLUJO Según balance</t>
  </si>
  <si>
    <r>
      <t>Año</t>
    </r>
    <r>
      <rPr>
        <sz val="10"/>
        <color rgb="FF000000"/>
        <rFont val="Tahoma"/>
        <family val="2"/>
      </rPr>
      <t> </t>
    </r>
  </si>
  <si>
    <r>
      <t>Aranceles Pregrado</t>
    </r>
    <r>
      <rPr>
        <sz val="10"/>
        <color rgb="FF000000"/>
        <rFont val="Tahoma"/>
        <family val="2"/>
      </rPr>
      <t> </t>
    </r>
  </si>
  <si>
    <r>
      <t>Gratuidad</t>
    </r>
    <r>
      <rPr>
        <sz val="10"/>
        <color rgb="FF000000"/>
        <rFont val="Tahoma"/>
        <family val="2"/>
      </rPr>
      <t> </t>
    </r>
  </si>
  <si>
    <r>
      <t>Gratuidad / Aranceles</t>
    </r>
    <r>
      <rPr>
        <sz val="10"/>
        <color rgb="FF000000"/>
        <rFont val="Tahoma"/>
        <family val="2"/>
      </rPr>
      <t> </t>
    </r>
  </si>
  <si>
    <t>2016 </t>
  </si>
  <si>
    <t>42.497.875  </t>
  </si>
  <si>
    <t>45,4% </t>
  </si>
  <si>
    <t>2017 </t>
  </si>
  <si>
    <t>46.080.539  </t>
  </si>
  <si>
    <t>49,2% </t>
  </si>
  <si>
    <t>2018 </t>
  </si>
  <si>
    <t>51.056.959  </t>
  </si>
  <si>
    <t>50,8% </t>
  </si>
  <si>
    <t>2019 </t>
  </si>
  <si>
    <t>48.213.874  </t>
  </si>
  <si>
    <t>60,7% </t>
  </si>
  <si>
    <t>2020 </t>
  </si>
  <si>
    <t>47.565.403  </t>
  </si>
  <si>
    <t>65,1% </t>
  </si>
  <si>
    <t>2021 </t>
  </si>
  <si>
    <t>50.254.982  </t>
  </si>
  <si>
    <t>62,6% </t>
  </si>
  <si>
    <t>2022 </t>
  </si>
  <si>
    <t>52.981.159  </t>
  </si>
  <si>
    <t>62,7% </t>
  </si>
  <si>
    <t>2023 </t>
  </si>
  <si>
    <t>56.714.763  </t>
  </si>
  <si>
    <t>65,9% </t>
  </si>
  <si>
    <t>2025p</t>
  </si>
  <si>
    <t xml:space="preserve">Preguntas N°10 - 11 - 16 - 47 - 67 - 68 - 69 - 70  - 71 - 87 - 88 - 89 </t>
  </si>
  <si>
    <t>Evolución Matrícula</t>
  </si>
  <si>
    <t>Nro. de Alumnos</t>
  </si>
  <si>
    <t>Pregrado</t>
  </si>
  <si>
    <t>Antiguos</t>
  </si>
  <si>
    <t>Nuevos</t>
  </si>
  <si>
    <t>Posgrado</t>
  </si>
  <si>
    <t>Total Alumnos</t>
  </si>
  <si>
    <t>Evolución Estudiantes beneficios</t>
  </si>
  <si>
    <t>Alumnos con CAE</t>
  </si>
  <si>
    <t>Alum. Gratuidad</t>
  </si>
  <si>
    <t>%Alum. Gratuidad</t>
  </si>
  <si>
    <t>Recepcionado FLUJO</t>
  </si>
  <si>
    <t>Pérdidas por retraso finalizacion y diferencia arancel</t>
  </si>
  <si>
    <t>Número de Carreras/Programas</t>
  </si>
  <si>
    <t>    Año</t>
  </si>
  <si>
    <t>Pérdida por Art. 108 letra A y B</t>
  </si>
  <si>
    <t>Pérdida por diferencia Arancelaria</t>
  </si>
  <si>
    <t>Tipo de Programa</t>
  </si>
  <si>
    <t>N° de Programas</t>
  </si>
  <si>
    <t>19.284.085  </t>
  </si>
  <si>
    <t> </t>
  </si>
  <si>
    <t>Doctorado</t>
  </si>
  <si>
    <t>22.680.032  </t>
  </si>
  <si>
    <t xml:space="preserve">Magíster </t>
  </si>
  <si>
    <t>25.927.832  </t>
  </si>
  <si>
    <t>Especialidad Médica</t>
  </si>
  <si>
    <t>29.268.006  </t>
  </si>
  <si>
    <t>Especialidad Odontológica</t>
  </si>
  <si>
    <t>30.949.222  </t>
  </si>
  <si>
    <t>Especialidad de Enfermería</t>
  </si>
  <si>
    <t>31.449.812  </t>
  </si>
  <si>
    <t>Especialidad de Obstetricia</t>
  </si>
  <si>
    <t>33.245.039  </t>
  </si>
  <si>
    <t>Diploma de Postítulo</t>
  </si>
  <si>
    <t xml:space="preserve">Diplomado </t>
  </si>
  <si>
    <t>Programas de Pregrado*</t>
  </si>
  <si>
    <t>Financiamiento Pregrado 2024</t>
  </si>
  <si>
    <t>Financiamiento Posgrado $ 2024</t>
  </si>
  <si>
    <t>Financiamiento Posgrado UF 2024</t>
  </si>
  <si>
    <t>DEVENGO PAGARE TOTAL (MAYOR) 2024</t>
  </si>
  <si>
    <t>DEVENGO PAGARE VENC 2024</t>
  </si>
  <si>
    <t>GRATUIDAD</t>
  </si>
  <si>
    <t>BENEFICIOS</t>
  </si>
  <si>
    <t>BENEFICIOS INTERNOS</t>
  </si>
  <si>
    <t>CONVENIOS</t>
  </si>
  <si>
    <t>ARTICULOS LEY 21.091</t>
  </si>
  <si>
    <t>PAGOS</t>
  </si>
  <si>
    <t>BECAS ESTATALES</t>
  </si>
  <si>
    <t>SALDO 31-12-2024</t>
  </si>
  <si>
    <t>FSCU</t>
  </si>
  <si>
    <t>CAE</t>
  </si>
  <si>
    <t>PAGO FAMILIA</t>
  </si>
  <si>
    <t>OTROS</t>
  </si>
  <si>
    <t>Arancel promedio</t>
  </si>
  <si>
    <t xml:space="preserve">Año </t>
  </si>
  <si>
    <t>Arancel Promedio</t>
  </si>
  <si>
    <t>Preguntas N° 12 - 46</t>
  </si>
  <si>
    <t>N° de Programas / Carreras</t>
  </si>
  <si>
    <t>Indicadores de retención de primer, segundo y tercer año</t>
  </si>
  <si>
    <t xml:space="preserve">Estos indicadores se elaboran con fecha de corte a mediados de mayo de cada año. Por ejemplo, los datos correspondientes a 2025 reflejan en realidad la retención del año anterior. Esto significa que, en el caso de los estudiantes de primer año, se considera a quienes ingresaron en 2024 y que permanecen matriculados en la Universidad en mayo de 2025. Por ejemplo, los datos correspondientes a 2025 reflejan en realidad la retención del año anterior. Esto significa que, en el caso de los estudiantes de primer año, se considera a quienes ingresaron en 2024 y que permanecen matriculados en la Universidad en mayo de 2025. </t>
  </si>
  <si>
    <t>Retención 1er año</t>
  </si>
  <si>
    <t>Retención 2do año</t>
  </si>
  <si>
    <t>Retención 3er año</t>
  </si>
  <si>
    <t>Deserción al 1er año de Pregrado Periodo 2021-2025</t>
  </si>
  <si>
    <t>Deserción al 2do año de Pregrado Periodo 2021-2025</t>
  </si>
  <si>
    <t>CAMPUS SAN FELIPE</t>
  </si>
  <si>
    <t>ENFERMERIA</t>
  </si>
  <si>
    <t>FONOAUDIOLOGIA</t>
  </si>
  <si>
    <t>MEDICINA</t>
  </si>
  <si>
    <t>OBSTETRICIA Y PUERICULTURA</t>
  </si>
  <si>
    <t>TECNOLOGIA MEDICA</t>
  </si>
  <si>
    <t>INGENIERÍA EN INFORMÁTICA</t>
  </si>
  <si>
    <t>CAMPUS SANTIAGO</t>
  </si>
  <si>
    <t>ADMINISTRACION PUBLICA</t>
  </si>
  <si>
    <t>AUDITORIA</t>
  </si>
  <si>
    <t>INGENIERIA CIVIL INDUSTRIAL</t>
  </si>
  <si>
    <t>INGENIERIA CIVIL OCEANICA</t>
  </si>
  <si>
    <t>INGENIERIA COMERCIAL</t>
  </si>
  <si>
    <t>INGENIERIA EN NEGOCIOS INTERNACIONALES</t>
  </si>
  <si>
    <t>CASA CENTRAL (VALPARAISO)</t>
  </si>
  <si>
    <t>ADMINISTRACION HOTELERA Y GASTRONOMICA</t>
  </si>
  <si>
    <t>ARQUITECTURA</t>
  </si>
  <si>
    <t>AUDITORIA VESPERTINO</t>
  </si>
  <si>
    <t>BIOLOGIA MARINA</t>
  </si>
  <si>
    <t>CINE</t>
  </si>
  <si>
    <t>DERECHO</t>
  </si>
  <si>
    <t>DISEÑO</t>
  </si>
  <si>
    <t>ECOLOGIA</t>
  </si>
  <si>
    <t>EDUCACION PARVULARIA</t>
  </si>
  <si>
    <t>GESTION EN TURISMO Y CULTURA</t>
  </si>
  <si>
    <t>INGENIERIA - PLAN COMUN*</t>
  </si>
  <si>
    <t>INGENIERIA - PLAN COMUN</t>
  </si>
  <si>
    <t>INGENIERIA AMBIENTAL</t>
  </si>
  <si>
    <t>INGENIERIA CIVIL</t>
  </si>
  <si>
    <t>INGENIERIA CIVIL AMBIENTAL</t>
  </si>
  <si>
    <t>INGENIERIA CIVIL BIOMEDICA</t>
  </si>
  <si>
    <t>INGENIERIA CIVIL EN INFORMATICA</t>
  </si>
  <si>
    <t>INGENIERIA CIVIL MATEMATICA</t>
  </si>
  <si>
    <t>INGENIERIA EN CONSTRUCCION</t>
  </si>
  <si>
    <t>INGENIERIA EN ESTADISTICA</t>
  </si>
  <si>
    <t>INGENIERIA EN ESTADISTICA Y CIENCIA DE DATOS</t>
  </si>
  <si>
    <t>INGENIERIA EN INFORMACION Y CONTROL DE GESTION</t>
  </si>
  <si>
    <t>KINESIOLOGIA</t>
  </si>
  <si>
    <t>LICENCIATURA EN CIENCIAS MENCION EN BIOLOGIA O EN QUIMICA</t>
  </si>
  <si>
    <t>LICENCIATURA EN FISICA CON MENCION ASTRONOMIA O MENCION CIENCIAS ATMOSFERICAS O MENCION COMPUTACION CIENTIFICA</t>
  </si>
  <si>
    <t>LICENCIATURA EN MATEMATICA</t>
  </si>
  <si>
    <t>MATEMATICA</t>
  </si>
  <si>
    <t>MUSICA</t>
  </si>
  <si>
    <t>NUTRICION Y DIETETICA</t>
  </si>
  <si>
    <t>ODONTOLOGIA</t>
  </si>
  <si>
    <t>PEDAGOGIA EN FILOSOFIA</t>
  </si>
  <si>
    <t>PEDAGOGIA EN HISTORIA Y CIENCIAS SOCIALES</t>
  </si>
  <si>
    <t>PEDAGOGIA EN LENGUA Y LITERATURA</t>
  </si>
  <si>
    <t>PEDAGOGIA EN MATEMATICAS O LICENCIATURA EN MATEMATICAS</t>
  </si>
  <si>
    <t>PEDAGOGIA EN MUSICA</t>
  </si>
  <si>
    <t>PSICOLOGIA</t>
  </si>
  <si>
    <t>QUIMICA Y FARMACIA</t>
  </si>
  <si>
    <t>SOCIOLOGIA</t>
  </si>
  <si>
    <t>TEATRO</t>
  </si>
  <si>
    <t>TRABAJO SOCIAL</t>
  </si>
  <si>
    <t>Universidad de Valparaíso</t>
  </si>
  <si>
    <t>CUADRO ENDEUDAMIENTO: Junio 2025</t>
  </si>
  <si>
    <t>Preguntas N° 13 - 14 - 15 - 32 - 39 - 40 - 50 - 51 -75 - 77 - 78</t>
  </si>
  <si>
    <t>CREDITOS</t>
  </si>
  <si>
    <t>Entidad  Bancaria</t>
  </si>
  <si>
    <t>Fecha</t>
  </si>
  <si>
    <t>Monto</t>
  </si>
  <si>
    <t>N° cuotas</t>
  </si>
  <si>
    <t>N° cuotas Canceladas</t>
  </si>
  <si>
    <t>Monto Cuota</t>
  </si>
  <si>
    <t>Saldo Capital</t>
  </si>
  <si>
    <t>Concepto</t>
  </si>
  <si>
    <t>Tasa</t>
  </si>
  <si>
    <t>Garantía</t>
  </si>
  <si>
    <t>Propiedad 1</t>
  </si>
  <si>
    <t>Propiedad 2</t>
  </si>
  <si>
    <t>Otorgamiento</t>
  </si>
  <si>
    <t>Término</t>
  </si>
  <si>
    <t>Banco Chile</t>
  </si>
  <si>
    <t>Cred BCH</t>
  </si>
  <si>
    <t>46,204 UF</t>
  </si>
  <si>
    <t>Proyecto CIAE</t>
  </si>
  <si>
    <t>4,54% Anual</t>
  </si>
  <si>
    <t>Hipoteca</t>
  </si>
  <si>
    <t>Cred  BCH</t>
  </si>
  <si>
    <t>44,020 UF</t>
  </si>
  <si>
    <t>Adquisicion Edificio</t>
  </si>
  <si>
    <t>Santander</t>
  </si>
  <si>
    <t>Cred1 BS</t>
  </si>
  <si>
    <t>129,916 UF</t>
  </si>
  <si>
    <t>Refinanciamiento Pasivos</t>
  </si>
  <si>
    <t>4,20% Anual</t>
  </si>
  <si>
    <t>Francisco Errázuriz, tercera porción, Valparaíso ó Avenida Gran Bretaña número 1111, Playa Ancha, Valparaíso</t>
  </si>
  <si>
    <t>Cred2 BS</t>
  </si>
  <si>
    <t>110,531 UF</t>
  </si>
  <si>
    <t xml:space="preserve">Ley Incentivo al retiro </t>
  </si>
  <si>
    <t>5,9% Anual</t>
  </si>
  <si>
    <t>Hontaneda 2653, Valparaíso</t>
  </si>
  <si>
    <t>Banco Estado</t>
  </si>
  <si>
    <t>Cred1 BE</t>
  </si>
  <si>
    <t>51.244 UF</t>
  </si>
  <si>
    <t>2,86 % Anual</t>
  </si>
  <si>
    <t>Avenida El Parque Nº 529, Playa Ancha o calle Camilo Henríquez, primera porción, Valparaíso (533-577)</t>
  </si>
  <si>
    <t>Cred2 BE</t>
  </si>
  <si>
    <t>56.938 UF</t>
  </si>
  <si>
    <t>Proyecto Neuro Ciencia</t>
  </si>
  <si>
    <t>Subida Carvallo Nº 211, Playa Ancha</t>
  </si>
  <si>
    <t>Cred3 BE</t>
  </si>
  <si>
    <t>142.572 UF</t>
  </si>
  <si>
    <t>Ley de Desvinculacion</t>
  </si>
  <si>
    <t>0,86% Anual</t>
  </si>
  <si>
    <t>Cred4 BE</t>
  </si>
  <si>
    <t xml:space="preserve">118.821 UF </t>
  </si>
  <si>
    <t>5,57% Anual</t>
  </si>
  <si>
    <t>Avenida Gran Bretaña Nº 1083 al 1093, Playa Ancha, Valparaíso</t>
  </si>
  <si>
    <t>FINANCIAMIENTO LEASING</t>
  </si>
  <si>
    <t>Tanner (Cedido por Banco Santander)</t>
  </si>
  <si>
    <t>Leasing1</t>
  </si>
  <si>
    <t>230,892.75 UF</t>
  </si>
  <si>
    <t>Edificio Hucke</t>
  </si>
  <si>
    <t>Leasing 1</t>
  </si>
  <si>
    <t>629,380 UF</t>
  </si>
  <si>
    <t xml:space="preserve">Facultad Medicina </t>
  </si>
  <si>
    <t>Leasing 2</t>
  </si>
  <si>
    <t>41,847.4 UF</t>
  </si>
  <si>
    <t>Lineas de Credito</t>
  </si>
  <si>
    <t>Miles de Pesos</t>
  </si>
  <si>
    <t>Cursado</t>
  </si>
  <si>
    <t>Utilizado</t>
  </si>
  <si>
    <t>Modalidad</t>
  </si>
  <si>
    <t>Banco Santander</t>
  </si>
  <si>
    <t>Lca</t>
  </si>
  <si>
    <t>Sola Firma</t>
  </si>
  <si>
    <t xml:space="preserve">Sola Firma </t>
  </si>
  <si>
    <t>Carga Financiera Junio 2025</t>
  </si>
  <si>
    <t>Cuota completa (k+i)</t>
  </si>
  <si>
    <t>Año</t>
  </si>
  <si>
    <t>Banco Chile 1</t>
  </si>
  <si>
    <t>Banco Chile 2</t>
  </si>
  <si>
    <t>Banco Santander 1</t>
  </si>
  <si>
    <t>Banco Santander 2</t>
  </si>
  <si>
    <t>Banco Estado 1</t>
  </si>
  <si>
    <t>Banco Estado 2</t>
  </si>
  <si>
    <t>Banco Estado 3</t>
  </si>
  <si>
    <t>Banco Estado 4</t>
  </si>
  <si>
    <t>Leasing Tanner</t>
  </si>
  <si>
    <t>Leasing Bco Estado 1</t>
  </si>
  <si>
    <t>Leasing Bco Estado 2</t>
  </si>
  <si>
    <t xml:space="preserve"> - </t>
  </si>
  <si>
    <t xml:space="preserve">Total UF </t>
  </si>
  <si>
    <t>Total MM$</t>
  </si>
  <si>
    <t xml:space="preserve">Carga Financiera </t>
  </si>
  <si>
    <t>Cuotas de capital</t>
  </si>
  <si>
    <t>B CHile 1</t>
  </si>
  <si>
    <t>B Chile 2</t>
  </si>
  <si>
    <t>B Sant 1</t>
  </si>
  <si>
    <t xml:space="preserve">Bco Sant 2 </t>
  </si>
  <si>
    <t>Bco Est 1</t>
  </si>
  <si>
    <t>Bco Est 2</t>
  </si>
  <si>
    <t>Bco Est 3</t>
  </si>
  <si>
    <t>Bco Est 4</t>
  </si>
  <si>
    <t>Tanner</t>
  </si>
  <si>
    <t>B Est L 3</t>
  </si>
  <si>
    <t>B Est L4</t>
  </si>
  <si>
    <t>Total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</si>
</sst>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 #,##0_ ;_ * \-#,##0_ ;_ * &quot;-&quot;_ ;_ @_ "/>
    <numFmt numFmtId="165" formatCode="0.0%"/>
    <numFmt numFmtId="166" formatCode="_ * #,##0_ ;_ * \(#,##0\)_ ;_ * &quot;-&quot;_ ;_ @_ "/>
  </numFmts>
  <fonts count="79">
    <font>
      <sz val="11"/>
      <color theme="1"/>
      <name val="Aptos Narrow"/>
      <family val="2"/>
      <scheme val="minor"/>
    </font>
    <font>
      <u/>
      <sz val="11"/>
      <color theme="10"/>
      <name val="Aptos Narrow"/>
      <family val="2"/>
      <scheme val="minor"/>
    </font>
    <font>
      <b/>
      <sz val="11"/>
      <color theme="0"/>
      <name val="Aptos Narrow"/>
      <family val="2"/>
      <scheme val="minor"/>
    </font>
    <font>
      <sz val="11"/>
      <color rgb="FF000000"/>
      <name val="Aptos"/>
      <family val="2"/>
    </font>
    <font>
      <sz val="11"/>
      <color theme="1"/>
      <name val="Aptos"/>
      <family val="2"/>
    </font>
    <font>
      <sz val="11"/>
      <color rgb="FF242424"/>
      <name val="Aptos"/>
      <family val="2"/>
    </font>
    <font>
      <sz val="12"/>
      <color rgb="FF242424"/>
      <name val="Aptos"/>
      <family val="2"/>
    </font>
    <font>
      <sz val="12"/>
      <color rgb="FF000000"/>
      <name val="Aptos"/>
      <family val="2"/>
    </font>
    <font>
      <sz val="12"/>
      <name val="Aptos"/>
      <family val="2"/>
    </font>
    <font>
      <sz val="11"/>
      <color rgb="FFFF0000"/>
      <name val="Aptos Narrow"/>
      <family val="2"/>
      <scheme val="minor"/>
    </font>
    <font>
      <sz val="11"/>
      <color rgb="FF000000"/>
      <name val="Aptos Narrow"/>
      <family val="2"/>
      <scheme val="minor"/>
    </font>
    <font>
      <b/>
      <sz val="14"/>
      <color rgb="FF000000"/>
      <name val="Arial"/>
      <family val="2"/>
    </font>
    <font>
      <sz val="10"/>
      <color rgb="FF000000"/>
      <name val="Arial"/>
      <family val="2"/>
    </font>
    <font>
      <b/>
      <sz val="10"/>
      <color rgb="FF000000"/>
      <name val="Arial"/>
      <family val="2"/>
    </font>
    <font>
      <sz val="6"/>
      <color rgb="FFFFFFFF"/>
      <name val="Helvetica"/>
      <family val="2"/>
    </font>
    <font>
      <b/>
      <sz val="9"/>
      <color rgb="FF000000"/>
      <name val="Arial"/>
      <family val="2"/>
    </font>
    <font>
      <sz val="9"/>
      <color rgb="FF000000"/>
      <name val="Arial"/>
      <family val="2"/>
    </font>
    <font>
      <b/>
      <sz val="10"/>
      <color rgb="FF000000"/>
      <name val="Tahoma"/>
      <family val="2"/>
    </font>
    <font>
      <sz val="10"/>
      <color rgb="FF000000"/>
      <name val="Tahoma"/>
      <family val="2"/>
    </font>
    <font>
      <sz val="11"/>
      <color theme="1"/>
      <name val="Aptos Narrow"/>
      <family val="2"/>
      <scheme val="minor"/>
    </font>
    <font>
      <sz val="11"/>
      <color rgb="FF000000"/>
      <name val="Aptos Narrow"/>
      <family val="2"/>
    </font>
    <font>
      <b/>
      <sz val="10"/>
      <color rgb="FF000000"/>
      <name val="Aptos Narrow"/>
      <family val="2"/>
    </font>
    <font>
      <b/>
      <sz val="11"/>
      <color rgb="FF000000"/>
      <name val="Aptos Narrow"/>
      <family val="2"/>
    </font>
    <font>
      <b/>
      <sz val="11"/>
      <color theme="1"/>
      <name val="Aptos Narrow"/>
      <family val="2"/>
      <scheme val="minor"/>
    </font>
    <font>
      <sz val="11"/>
      <color theme="0"/>
      <name val="Aptos Narrow"/>
      <family val="2"/>
      <scheme val="minor"/>
    </font>
    <font>
      <b/>
      <sz val="9"/>
      <color theme="0"/>
      <name val="Arial"/>
      <family val="2"/>
    </font>
    <font>
      <sz val="11"/>
      <color theme="1"/>
      <name val="Arial"/>
      <family val="2"/>
    </font>
    <font>
      <sz val="9"/>
      <color theme="1"/>
      <name val="Arial"/>
      <family val="2"/>
    </font>
    <font>
      <b/>
      <sz val="9"/>
      <color rgb="FFFFFFFF"/>
      <name val="Arial"/>
      <family val="2"/>
    </font>
    <font>
      <sz val="11"/>
      <name val="Aptos"/>
      <family val="2"/>
    </font>
    <font>
      <b/>
      <u/>
      <sz val="12"/>
      <color theme="1"/>
      <name val="Aptos Narrow"/>
      <family val="2"/>
      <scheme val="minor"/>
    </font>
    <font>
      <b/>
      <sz val="11"/>
      <name val="Swis721 Cn BT"/>
      <family val="2"/>
    </font>
    <font>
      <sz val="11"/>
      <color theme="1"/>
      <name val="Swis721 Cn BT"/>
      <family val="2"/>
    </font>
    <font>
      <b/>
      <sz val="11"/>
      <color rgb="FF2F5496"/>
      <name val="Swis721 Cn BT"/>
      <family val="2"/>
    </font>
    <font>
      <sz val="11"/>
      <name val="Swis721 Cn BT"/>
      <family val="2"/>
    </font>
    <font>
      <b/>
      <sz val="9"/>
      <color theme="0"/>
      <name val="Swis721 Cn BT"/>
      <family val="2"/>
    </font>
    <font>
      <sz val="9"/>
      <color theme="1"/>
      <name val="Swis721 Cn BT"/>
      <family val="2"/>
    </font>
    <font>
      <sz val="9"/>
      <color theme="0"/>
      <name val="Swis721 Cn BT"/>
      <family val="2"/>
    </font>
    <font>
      <b/>
      <sz val="9"/>
      <color theme="1"/>
      <name val="Swis721 Cn BT"/>
      <family val="2"/>
    </font>
    <font>
      <sz val="9"/>
      <name val="Swis721 Cn BT"/>
      <family val="2"/>
    </font>
    <font>
      <b/>
      <sz val="9"/>
      <color rgb="FF0069B3"/>
      <name val="Swis721 Cn BT"/>
      <family val="2"/>
    </font>
    <font>
      <sz val="11"/>
      <color rgb="FF000000"/>
      <name val="Swis721 Cn BT"/>
      <family val="2"/>
    </font>
    <font>
      <b/>
      <sz val="9"/>
      <color rgb="FFFFFFFF"/>
      <name val="Swis721 Cn BT"/>
      <family val="2"/>
    </font>
    <font>
      <sz val="9"/>
      <color rgb="FF000000"/>
      <name val="Swis721 Cn BT"/>
      <family val="2"/>
    </font>
    <font>
      <b/>
      <sz val="9"/>
      <color rgb="FF000000"/>
      <name val="Swis721 Cn BT"/>
      <family val="2"/>
    </font>
    <font>
      <b/>
      <sz val="11"/>
      <name val="Arial"/>
      <family val="1"/>
    </font>
    <font>
      <b/>
      <sz val="11"/>
      <name val="Times New Roman"/>
      <family val="1"/>
    </font>
    <font>
      <b/>
      <sz val="11"/>
      <name val="Arial"/>
      <family val="2"/>
    </font>
    <font>
      <b/>
      <sz val="11"/>
      <color rgb="FF2F5496"/>
      <name val="Arial"/>
      <family val="2"/>
    </font>
    <font>
      <sz val="11"/>
      <name val="Arial"/>
      <family val="2"/>
    </font>
    <font>
      <b/>
      <sz val="9"/>
      <color theme="1"/>
      <name val="Arial"/>
      <family val="2"/>
    </font>
    <font>
      <sz val="11"/>
      <color rgb="FF000000"/>
      <name val="Swis721 Cn BT"/>
    </font>
    <font>
      <sz val="9"/>
      <color rgb="FF000000"/>
      <name val="Swis721 Cn BT"/>
    </font>
    <font>
      <b/>
      <sz val="9"/>
      <color rgb="FF000000"/>
      <name val="Swis721 Cn BT"/>
    </font>
    <font>
      <b/>
      <sz val="9"/>
      <color theme="0"/>
      <name val="Arial"/>
    </font>
    <font>
      <sz val="12"/>
      <color rgb="FF000000"/>
      <name val="Aptos"/>
    </font>
    <font>
      <b/>
      <sz val="10"/>
      <color theme="1"/>
      <name val="Arial"/>
    </font>
    <font>
      <b/>
      <sz val="10"/>
      <color theme="0"/>
      <name val="Arial"/>
    </font>
    <font>
      <sz val="10"/>
      <color theme="1"/>
      <name val="Arial"/>
    </font>
    <font>
      <sz val="10"/>
      <color rgb="FFFF0000"/>
      <name val="Arial"/>
    </font>
    <font>
      <sz val="11"/>
      <color theme="1"/>
      <name val="Calibri"/>
    </font>
    <font>
      <b/>
      <sz val="10"/>
      <color rgb="FFFF0000"/>
      <name val="Arial"/>
    </font>
    <font>
      <b/>
      <i/>
      <sz val="10"/>
      <color rgb="FF0000FF"/>
      <name val="Arial"/>
    </font>
    <font>
      <b/>
      <i/>
      <sz val="12"/>
      <color rgb="FF0000FF"/>
      <name val="Arial"/>
    </font>
    <font>
      <sz val="11"/>
      <name val="Calibri"/>
    </font>
    <font>
      <b/>
      <u/>
      <sz val="16"/>
      <color theme="1"/>
      <name val="Aptos Narrow"/>
      <family val="2"/>
      <scheme val="minor"/>
    </font>
    <font>
      <sz val="8"/>
      <color rgb="FF242424"/>
      <name val="Segoe UI"/>
      <family val="2"/>
    </font>
    <font>
      <sz val="12"/>
      <name val="Aptos Estrechos"/>
    </font>
    <font>
      <sz val="12"/>
      <color rgb="FF000000"/>
      <name val="Aptos Estrechos"/>
    </font>
    <font>
      <sz val="11"/>
      <name val="Aptos Estrechos"/>
    </font>
    <font>
      <sz val="11"/>
      <name val="Aptos Narrow"/>
      <family val="2"/>
      <scheme val="minor"/>
    </font>
    <font>
      <u/>
      <sz val="11"/>
      <name val="Aptos Narrow"/>
      <family val="2"/>
      <scheme val="minor"/>
    </font>
    <font>
      <sz val="8"/>
      <name val="Aptos Narrow"/>
      <family val="2"/>
      <scheme val="minor"/>
    </font>
    <font>
      <sz val="10"/>
      <name val="Aptos"/>
      <family val="2"/>
    </font>
    <font>
      <b/>
      <sz val="11"/>
      <name val="Aptos Narrow"/>
      <family val="2"/>
      <scheme val="minor"/>
    </font>
    <font>
      <b/>
      <sz val="11"/>
      <color rgb="FFFF0000"/>
      <name val="Aptos Narrow"/>
      <family val="2"/>
      <scheme val="minor"/>
    </font>
    <font>
      <i/>
      <sz val="12"/>
      <color theme="1"/>
      <name val="Aptos Narrow"/>
      <family val="2"/>
      <scheme val="minor"/>
    </font>
    <font>
      <i/>
      <sz val="12"/>
      <color theme="0"/>
      <name val="Aptos Narrow"/>
      <family val="2"/>
      <scheme val="minor"/>
    </font>
    <font>
      <sz val="12"/>
      <name val="Aptos"/>
    </font>
  </fonts>
  <fills count="25">
    <fill>
      <patternFill patternType="none"/>
    </fill>
    <fill>
      <patternFill patternType="gray125"/>
    </fill>
    <fill>
      <patternFill patternType="solid">
        <fgColor rgb="FFFFFFFF"/>
        <bgColor indexed="64"/>
      </patternFill>
    </fill>
    <fill>
      <patternFill patternType="solid">
        <fgColor theme="4" tint="-0.249977111117893"/>
        <bgColor indexed="64"/>
      </patternFill>
    </fill>
    <fill>
      <patternFill patternType="solid">
        <fgColor rgb="FFFFFFFF"/>
        <bgColor rgb="FFFFFFFF"/>
      </patternFill>
    </fill>
    <fill>
      <patternFill patternType="solid">
        <fgColor rgb="FFFFFFFF"/>
        <bgColor rgb="FF000000"/>
      </patternFill>
    </fill>
    <fill>
      <patternFill patternType="solid">
        <fgColor rgb="FFD8D8D8"/>
        <bgColor rgb="FFD8D8D8"/>
      </patternFill>
    </fill>
    <fill>
      <patternFill patternType="solid">
        <fgColor theme="4"/>
        <bgColor indexed="64"/>
      </patternFill>
    </fill>
    <fill>
      <patternFill patternType="solid">
        <fgColor theme="3"/>
        <bgColor indexed="64"/>
      </patternFill>
    </fill>
    <fill>
      <patternFill patternType="solid">
        <fgColor rgb="FFFFFF00"/>
        <bgColor indexed="64"/>
      </patternFill>
    </fill>
    <fill>
      <patternFill patternType="solid">
        <fgColor theme="0"/>
        <bgColor indexed="64"/>
      </patternFill>
    </fill>
    <fill>
      <patternFill patternType="solid">
        <fgColor theme="4" tint="-0.499984740745262"/>
        <bgColor indexed="64"/>
      </patternFill>
    </fill>
    <fill>
      <patternFill patternType="solid">
        <fgColor rgb="FF203764"/>
        <bgColor rgb="FF000000"/>
      </patternFill>
    </fill>
    <fill>
      <patternFill patternType="solid">
        <fgColor rgb="FFFFFF00"/>
        <bgColor rgb="FF000000"/>
      </patternFill>
    </fill>
    <fill>
      <patternFill patternType="solid">
        <fgColor rgb="FFC6D9F0"/>
        <bgColor rgb="FFC6D9F0"/>
      </patternFill>
    </fill>
    <fill>
      <patternFill patternType="solid">
        <fgColor rgb="FFFFFF00"/>
        <bgColor rgb="FFFFFF00"/>
      </patternFill>
    </fill>
    <fill>
      <patternFill patternType="solid">
        <fgColor rgb="FF00B050"/>
        <bgColor indexed="64"/>
      </patternFill>
    </fill>
    <fill>
      <patternFill patternType="solid">
        <fgColor rgb="FF92D050"/>
        <bgColor indexed="64"/>
      </patternFill>
    </fill>
    <fill>
      <patternFill patternType="solid">
        <fgColor rgb="FFFFFF99"/>
        <bgColor rgb="FFFFFF99"/>
      </patternFill>
    </fill>
    <fill>
      <patternFill patternType="solid">
        <fgColor theme="5"/>
        <bgColor theme="5"/>
      </patternFill>
    </fill>
    <fill>
      <patternFill patternType="solid">
        <fgColor rgb="FFFFFF00"/>
        <bgColor rgb="FFFFFFFF"/>
      </patternFill>
    </fill>
    <fill>
      <patternFill patternType="solid">
        <fgColor theme="5"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1" tint="4.9989318521683403E-2"/>
        <bgColor indexed="64"/>
      </patternFill>
    </fill>
  </fills>
  <borders count="7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style="thin">
        <color indexed="64"/>
      </right>
      <top/>
      <bottom/>
      <diagonal/>
    </border>
    <border>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thin">
        <color indexed="64"/>
      </left>
      <right/>
      <top/>
      <bottom style="thin">
        <color rgb="FF000000"/>
      </bottom>
      <diagonal/>
    </border>
    <border>
      <left style="thin">
        <color rgb="FF000000"/>
      </left>
      <right/>
      <top/>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style="medium">
        <color indexed="64"/>
      </bottom>
      <diagonal/>
    </border>
    <border diagonalDown="1">
      <left style="medium">
        <color indexed="64"/>
      </left>
      <right style="medium">
        <color indexed="64"/>
      </right>
      <top style="medium">
        <color indexed="64"/>
      </top>
      <bottom/>
      <diagonal style="medium">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medium">
        <color indexed="64"/>
      </left>
      <right style="medium">
        <color indexed="64"/>
      </right>
      <top/>
      <bottom/>
      <diagonal style="medium">
        <color indexed="64"/>
      </diagonal>
    </border>
    <border>
      <left style="medium">
        <color indexed="64"/>
      </left>
      <right style="medium">
        <color indexed="64"/>
      </right>
      <top style="medium">
        <color indexed="64"/>
      </top>
      <bottom/>
      <diagonal/>
    </border>
    <border>
      <left/>
      <right style="medium">
        <color rgb="FF292929"/>
      </right>
      <top/>
      <bottom/>
      <diagonal/>
    </border>
    <border>
      <left style="medium">
        <color indexed="64"/>
      </left>
      <right style="medium">
        <color indexed="64"/>
      </right>
      <top/>
      <bottom/>
      <diagonal/>
    </border>
    <border diagonalDown="1">
      <left style="medium">
        <color indexed="64"/>
      </left>
      <right style="medium">
        <color indexed="64"/>
      </right>
      <top/>
      <bottom style="medium">
        <color indexed="64"/>
      </bottom>
      <diagonal style="medium">
        <color indexed="64"/>
      </diagonal>
    </border>
    <border>
      <left/>
      <right style="medium">
        <color rgb="FF292929"/>
      </right>
      <top/>
      <bottom style="medium">
        <color rgb="FF292929"/>
      </bottom>
      <diagonal/>
    </border>
    <border>
      <left style="medium">
        <color rgb="FF292929"/>
      </left>
      <right style="medium">
        <color rgb="FF292929"/>
      </right>
      <top/>
      <bottom style="dotted">
        <color rgb="FFAEAAAA"/>
      </bottom>
      <diagonal/>
    </border>
    <border>
      <left/>
      <right style="medium">
        <color rgb="FF292929"/>
      </right>
      <top/>
      <bottom style="dotted">
        <color rgb="FFAEAAAA"/>
      </bottom>
      <diagonal/>
    </border>
    <border>
      <left style="medium">
        <color rgb="FF292929"/>
      </left>
      <right style="medium">
        <color rgb="FF292929"/>
      </right>
      <top/>
      <bottom style="medium">
        <color rgb="FF292929"/>
      </bottom>
      <diagonal/>
    </border>
    <border>
      <left style="medium">
        <color rgb="FF292929"/>
      </left>
      <right/>
      <top/>
      <bottom style="medium">
        <color rgb="FF292929"/>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diagonal/>
    </border>
    <border>
      <left/>
      <right/>
      <top style="medium">
        <color rgb="FF000000"/>
      </top>
      <bottom/>
      <diagonal/>
    </border>
    <border>
      <left style="thin">
        <color rgb="FF000000"/>
      </left>
      <right style="thin">
        <color rgb="FF000000"/>
      </right>
      <top/>
      <bottom/>
      <diagonal/>
    </border>
    <border>
      <left style="thin">
        <color rgb="FF44B3E1"/>
      </left>
      <right/>
      <top style="thin">
        <color rgb="FF44B3E1"/>
      </top>
      <bottom style="thin">
        <color rgb="FF44B3E1"/>
      </bottom>
      <diagonal/>
    </border>
    <border>
      <left style="thin">
        <color indexed="64"/>
      </left>
      <right/>
      <top/>
      <bottom/>
      <diagonal/>
    </border>
  </borders>
  <cellStyleXfs count="5">
    <xf numFmtId="0" fontId="0" fillId="0" borderId="0"/>
    <xf numFmtId="0" fontId="1" fillId="0" borderId="0" applyNumberFormat="0" applyFill="0" applyBorder="0" applyAlignment="0" applyProtection="0"/>
    <xf numFmtId="41" fontId="19" fillId="0" borderId="0" applyFont="0" applyFill="0" applyBorder="0" applyAlignment="0" applyProtection="0"/>
    <xf numFmtId="0" fontId="1" fillId="0" borderId="0" applyNumberFormat="0" applyFill="0" applyBorder="0" applyAlignment="0" applyProtection="0"/>
    <xf numFmtId="9" fontId="19" fillId="0" borderId="0" applyFont="0" applyFill="0" applyBorder="0" applyAlignment="0" applyProtection="0"/>
  </cellStyleXfs>
  <cellXfs count="485">
    <xf numFmtId="0" fontId="0" fillId="0" borderId="0" xfId="0"/>
    <xf numFmtId="0" fontId="0" fillId="0" borderId="0" xfId="0" applyAlignment="1">
      <alignment wrapText="1"/>
    </xf>
    <xf numFmtId="0" fontId="0" fillId="0" borderId="2" xfId="0" applyBorder="1" applyAlignment="1">
      <alignment wrapText="1"/>
    </xf>
    <xf numFmtId="0" fontId="0" fillId="0" borderId="2" xfId="0" applyBorder="1"/>
    <xf numFmtId="0" fontId="0" fillId="0" borderId="3" xfId="0" applyBorder="1"/>
    <xf numFmtId="0" fontId="0" fillId="0" borderId="8" xfId="0" applyBorder="1"/>
    <xf numFmtId="0" fontId="3" fillId="0" borderId="1" xfId="0" applyFont="1" applyBorder="1" applyAlignment="1">
      <alignment horizontal="justify" vertical="center" wrapText="1"/>
    </xf>
    <xf numFmtId="0" fontId="5" fillId="2" borderId="1" xfId="0" applyFont="1" applyFill="1" applyBorder="1" applyAlignment="1">
      <alignment wrapText="1"/>
    </xf>
    <xf numFmtId="0" fontId="6" fillId="2" borderId="1" xfId="0" applyFont="1" applyFill="1" applyBorder="1" applyAlignment="1">
      <alignment wrapText="1"/>
    </xf>
    <xf numFmtId="14" fontId="0" fillId="0" borderId="2" xfId="0" applyNumberFormat="1" applyBorder="1" applyAlignment="1">
      <alignment wrapText="1"/>
    </xf>
    <xf numFmtId="20" fontId="0" fillId="0" borderId="2" xfId="0" applyNumberFormat="1" applyBorder="1" applyAlignment="1">
      <alignment wrapText="1"/>
    </xf>
    <xf numFmtId="20" fontId="0" fillId="0" borderId="2" xfId="0" applyNumberFormat="1" applyBorder="1"/>
    <xf numFmtId="0" fontId="0" fillId="0" borderId="3" xfId="0" applyBorder="1" applyAlignment="1">
      <alignment wrapText="1"/>
    </xf>
    <xf numFmtId="0" fontId="10" fillId="0" borderId="0" xfId="0" applyFont="1"/>
    <xf numFmtId="0" fontId="18" fillId="5" borderId="29" xfId="0" applyFont="1" applyFill="1" applyBorder="1" applyAlignment="1">
      <alignment vertical="center"/>
    </xf>
    <xf numFmtId="3" fontId="18" fillId="5" borderId="0" xfId="0" applyNumberFormat="1" applyFont="1" applyFill="1" applyAlignment="1">
      <alignment horizontal="center" vertical="center"/>
    </xf>
    <xf numFmtId="3" fontId="18" fillId="5" borderId="0" xfId="0" applyNumberFormat="1" applyFont="1" applyFill="1" applyAlignment="1">
      <alignment horizontal="center" vertical="center" wrapText="1"/>
    </xf>
    <xf numFmtId="3" fontId="18" fillId="5" borderId="30" xfId="0" applyNumberFormat="1" applyFont="1" applyFill="1" applyBorder="1" applyAlignment="1">
      <alignment horizontal="center" vertical="center" wrapText="1"/>
    </xf>
    <xf numFmtId="0" fontId="18" fillId="5" borderId="31" xfId="0" applyFont="1" applyFill="1" applyBorder="1" applyAlignment="1">
      <alignment vertical="center"/>
    </xf>
    <xf numFmtId="3" fontId="18" fillId="5" borderId="32" xfId="0" applyNumberFormat="1" applyFont="1" applyFill="1" applyBorder="1" applyAlignment="1">
      <alignment horizontal="center" vertical="center"/>
    </xf>
    <xf numFmtId="3" fontId="18" fillId="5" borderId="32" xfId="0" applyNumberFormat="1" applyFont="1" applyFill="1" applyBorder="1" applyAlignment="1">
      <alignment horizontal="center" vertical="center" wrapText="1"/>
    </xf>
    <xf numFmtId="3" fontId="18" fillId="5" borderId="33" xfId="0" applyNumberFormat="1" applyFont="1" applyFill="1" applyBorder="1" applyAlignment="1">
      <alignment horizontal="center" vertical="center" wrapText="1"/>
    </xf>
    <xf numFmtId="0" fontId="18" fillId="5" borderId="34" xfId="0" applyFont="1" applyFill="1" applyBorder="1" applyAlignment="1">
      <alignment vertical="center"/>
    </xf>
    <xf numFmtId="3" fontId="18" fillId="5" borderId="35" xfId="0" applyNumberFormat="1" applyFont="1" applyFill="1" applyBorder="1" applyAlignment="1">
      <alignment horizontal="center" vertical="center"/>
    </xf>
    <xf numFmtId="3" fontId="18" fillId="5" borderId="35" xfId="0" applyNumberFormat="1" applyFont="1" applyFill="1" applyBorder="1" applyAlignment="1">
      <alignment horizontal="center" vertical="center" wrapText="1"/>
    </xf>
    <xf numFmtId="3" fontId="18" fillId="5" borderId="36" xfId="0" applyNumberFormat="1" applyFont="1" applyFill="1" applyBorder="1" applyAlignment="1">
      <alignment horizontal="center" vertical="center" wrapText="1"/>
    </xf>
    <xf numFmtId="0" fontId="18" fillId="5" borderId="37" xfId="0" applyFont="1" applyFill="1" applyBorder="1" applyAlignment="1">
      <alignment vertical="center"/>
    </xf>
    <xf numFmtId="10" fontId="18" fillId="5" borderId="38" xfId="0" applyNumberFormat="1" applyFont="1" applyFill="1" applyBorder="1" applyAlignment="1">
      <alignment horizontal="center" vertical="center"/>
    </xf>
    <xf numFmtId="9" fontId="18" fillId="5" borderId="38" xfId="0" applyNumberFormat="1" applyFont="1" applyFill="1" applyBorder="1" applyAlignment="1">
      <alignment horizontal="center" vertical="center"/>
    </xf>
    <xf numFmtId="9" fontId="18" fillId="5" borderId="38" xfId="0" applyNumberFormat="1" applyFont="1" applyFill="1" applyBorder="1" applyAlignment="1">
      <alignment horizontal="center" vertical="center" wrapText="1"/>
    </xf>
    <xf numFmtId="9" fontId="18" fillId="5" borderId="39" xfId="0" applyNumberFormat="1"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39" xfId="0" applyFont="1" applyFill="1" applyBorder="1" applyAlignment="1">
      <alignment horizontal="right" vertical="center" wrapText="1"/>
    </xf>
    <xf numFmtId="0" fontId="18" fillId="5" borderId="41" xfId="0" applyFont="1" applyFill="1" applyBorder="1" applyAlignment="1">
      <alignment horizontal="center" vertical="center" wrapText="1"/>
    </xf>
    <xf numFmtId="3" fontId="18" fillId="0" borderId="39" xfId="0" applyNumberFormat="1" applyFont="1" applyBorder="1" applyAlignment="1">
      <alignment horizontal="right" vertical="center" wrapText="1"/>
    </xf>
    <xf numFmtId="10" fontId="18" fillId="0" borderId="41" xfId="0" applyNumberFormat="1" applyFont="1" applyBorder="1" applyAlignment="1">
      <alignment horizontal="center" vertical="center" wrapText="1"/>
    </xf>
    <xf numFmtId="0" fontId="18" fillId="5" borderId="42" xfId="0" applyFont="1" applyFill="1" applyBorder="1" applyAlignment="1">
      <alignment horizontal="center" vertical="center" wrapText="1"/>
    </xf>
    <xf numFmtId="3" fontId="18" fillId="0" borderId="43" xfId="0" applyNumberFormat="1" applyFont="1" applyBorder="1" applyAlignment="1">
      <alignment horizontal="right" vertical="center" wrapText="1"/>
    </xf>
    <xf numFmtId="0" fontId="11" fillId="4" borderId="0" xfId="0" applyFont="1" applyFill="1"/>
    <xf numFmtId="0" fontId="12" fillId="4" borderId="0" xfId="0" applyFont="1" applyFill="1"/>
    <xf numFmtId="0" fontId="13" fillId="4" borderId="0" xfId="0" applyFont="1" applyFill="1"/>
    <xf numFmtId="0" fontId="20" fillId="0" borderId="0" xfId="0" applyFont="1"/>
    <xf numFmtId="4" fontId="14" fillId="5" borderId="0" xfId="0" applyNumberFormat="1" applyFont="1" applyFill="1"/>
    <xf numFmtId="0" fontId="16" fillId="6" borderId="14" xfId="0" applyFont="1" applyFill="1" applyBorder="1"/>
    <xf numFmtId="0" fontId="15" fillId="6" borderId="14" xfId="0" applyFont="1" applyFill="1" applyBorder="1" applyAlignment="1">
      <alignment wrapText="1"/>
    </xf>
    <xf numFmtId="0" fontId="15" fillId="6" borderId="14" xfId="0" applyFont="1" applyFill="1" applyBorder="1"/>
    <xf numFmtId="0" fontId="12" fillId="0" borderId="9" xfId="0" applyFont="1" applyBorder="1"/>
    <xf numFmtId="0" fontId="13" fillId="0" borderId="9" xfId="0" applyFont="1" applyBorder="1"/>
    <xf numFmtId="14" fontId="12" fillId="0" borderId="4" xfId="0" applyNumberFormat="1" applyFont="1" applyBorder="1"/>
    <xf numFmtId="0" fontId="12" fillId="0" borderId="4" xfId="0" applyFont="1" applyBorder="1" applyAlignment="1">
      <alignment wrapText="1"/>
    </xf>
    <xf numFmtId="3" fontId="12" fillId="0" borderId="4" xfId="0" applyNumberFormat="1" applyFont="1" applyBorder="1" applyAlignment="1">
      <alignment wrapText="1"/>
    </xf>
    <xf numFmtId="0" fontId="20" fillId="0" borderId="10" xfId="0" applyFont="1" applyBorder="1"/>
    <xf numFmtId="0" fontId="20" fillId="0" borderId="18" xfId="0" applyFont="1" applyBorder="1"/>
    <xf numFmtId="4" fontId="12" fillId="0" borderId="4" xfId="0" applyNumberFormat="1" applyFont="1" applyBorder="1" applyAlignment="1">
      <alignment wrapText="1"/>
    </xf>
    <xf numFmtId="0" fontId="13" fillId="0" borderId="0" xfId="0" applyFont="1"/>
    <xf numFmtId="0" fontId="12" fillId="0" borderId="0" xfId="0" applyFont="1" applyAlignment="1">
      <alignment wrapText="1"/>
    </xf>
    <xf numFmtId="0" fontId="12" fillId="0" borderId="0" xfId="0" applyFont="1"/>
    <xf numFmtId="0" fontId="16" fillId="6" borderId="4" xfId="0" applyFont="1" applyFill="1" applyBorder="1"/>
    <xf numFmtId="0" fontId="15" fillId="6" borderId="4" xfId="0" applyFont="1" applyFill="1" applyBorder="1" applyAlignment="1">
      <alignment wrapText="1"/>
    </xf>
    <xf numFmtId="0" fontId="15" fillId="6" borderId="4" xfId="0" applyFont="1" applyFill="1" applyBorder="1"/>
    <xf numFmtId="0" fontId="16" fillId="0" borderId="4" xfId="0" applyFont="1" applyBorder="1" applyAlignment="1">
      <alignment wrapText="1"/>
    </xf>
    <xf numFmtId="0" fontId="16" fillId="0" borderId="9" xfId="0" applyFont="1" applyBorder="1"/>
    <xf numFmtId="0" fontId="12" fillId="0" borderId="5" xfId="0" applyFont="1" applyBorder="1" applyAlignment="1">
      <alignment wrapText="1"/>
    </xf>
    <xf numFmtId="0" fontId="21" fillId="0" borderId="0" xfId="0" applyFont="1"/>
    <xf numFmtId="0" fontId="15" fillId="6" borderId="13" xfId="0" applyFont="1" applyFill="1" applyBorder="1"/>
    <xf numFmtId="0" fontId="15" fillId="6" borderId="51" xfId="0" applyFont="1" applyFill="1" applyBorder="1"/>
    <xf numFmtId="0" fontId="15" fillId="6" borderId="52" xfId="0" applyFont="1" applyFill="1" applyBorder="1"/>
    <xf numFmtId="3" fontId="12" fillId="0" borderId="5" xfId="0" applyNumberFormat="1" applyFont="1" applyBorder="1" applyAlignment="1">
      <alignment wrapText="1"/>
    </xf>
    <xf numFmtId="0" fontId="11" fillId="4" borderId="0" xfId="0" applyFont="1" applyFill="1" applyAlignment="1">
      <alignment wrapText="1"/>
    </xf>
    <xf numFmtId="0" fontId="13" fillId="4" borderId="0" xfId="0" applyFont="1" applyFill="1" applyAlignment="1">
      <alignment wrapText="1"/>
    </xf>
    <xf numFmtId="0" fontId="13" fillId="0" borderId="6" xfId="0" applyFont="1" applyBorder="1" applyAlignment="1">
      <alignment wrapText="1"/>
    </xf>
    <xf numFmtId="0" fontId="13" fillId="0" borderId="3" xfId="0" applyFont="1" applyBorder="1" applyAlignment="1">
      <alignment wrapText="1"/>
    </xf>
    <xf numFmtId="0" fontId="12" fillId="4" borderId="0" xfId="0" applyFont="1" applyFill="1" applyAlignment="1">
      <alignment wrapText="1"/>
    </xf>
    <xf numFmtId="0" fontId="21" fillId="0" borderId="0" xfId="0" applyFont="1" applyAlignment="1">
      <alignment wrapText="1"/>
    </xf>
    <xf numFmtId="0" fontId="13" fillId="0" borderId="1" xfId="0" applyFont="1" applyBorder="1" applyAlignment="1">
      <alignment wrapText="1"/>
    </xf>
    <xf numFmtId="0" fontId="12" fillId="0" borderId="3" xfId="0" applyFont="1" applyBorder="1" applyAlignment="1">
      <alignment wrapText="1"/>
    </xf>
    <xf numFmtId="0" fontId="13" fillId="0" borderId="45" xfId="0" applyFont="1" applyBorder="1" applyAlignment="1">
      <alignment wrapText="1"/>
    </xf>
    <xf numFmtId="0" fontId="13" fillId="4" borderId="1" xfId="0" applyFont="1" applyFill="1" applyBorder="1" applyAlignment="1">
      <alignment wrapText="1"/>
    </xf>
    <xf numFmtId="14" fontId="20" fillId="0" borderId="1" xfId="0" applyNumberFormat="1" applyFont="1" applyBorder="1"/>
    <xf numFmtId="14" fontId="12" fillId="0" borderId="1" xfId="0" applyNumberFormat="1" applyFont="1" applyBorder="1"/>
    <xf numFmtId="0" fontId="22" fillId="0" borderId="0" xfId="0" applyFont="1"/>
    <xf numFmtId="0" fontId="21" fillId="0" borderId="10" xfId="0" applyFont="1" applyBorder="1"/>
    <xf numFmtId="0" fontId="21" fillId="0" borderId="16" xfId="0" applyFont="1" applyBorder="1" applyAlignment="1">
      <alignment wrapText="1"/>
    </xf>
    <xf numFmtId="0" fontId="21" fillId="0" borderId="16" xfId="0" applyFont="1" applyBorder="1"/>
    <xf numFmtId="0" fontId="20" fillId="0" borderId="20" xfId="0" applyFont="1" applyBorder="1"/>
    <xf numFmtId="0" fontId="20" fillId="0" borderId="21" xfId="0" applyFont="1" applyBorder="1"/>
    <xf numFmtId="4" fontId="20" fillId="0" borderId="21" xfId="0" applyNumberFormat="1" applyFont="1" applyBorder="1"/>
    <xf numFmtId="3" fontId="20" fillId="0" borderId="21" xfId="0" applyNumberFormat="1" applyFont="1" applyBorder="1"/>
    <xf numFmtId="4" fontId="21" fillId="0" borderId="16" xfId="0" applyNumberFormat="1" applyFont="1" applyBorder="1"/>
    <xf numFmtId="3" fontId="21" fillId="0" borderId="16" xfId="0" applyNumberFormat="1" applyFont="1" applyBorder="1"/>
    <xf numFmtId="0" fontId="21" fillId="0" borderId="18" xfId="0" applyFont="1" applyBorder="1"/>
    <xf numFmtId="0" fontId="21" fillId="0" borderId="14" xfId="0" applyFont="1" applyBorder="1"/>
    <xf numFmtId="3" fontId="21" fillId="0" borderId="14" xfId="0" applyNumberFormat="1" applyFont="1" applyBorder="1"/>
    <xf numFmtId="4" fontId="22" fillId="0" borderId="16" xfId="0" applyNumberFormat="1" applyFont="1" applyBorder="1"/>
    <xf numFmtId="3" fontId="22" fillId="0" borderId="16" xfId="0" applyNumberFormat="1" applyFont="1" applyBorder="1"/>
    <xf numFmtId="0" fontId="22" fillId="0" borderId="14" xfId="0" applyFont="1" applyBorder="1"/>
    <xf numFmtId="3" fontId="22" fillId="0" borderId="14" xfId="0" applyNumberFormat="1" applyFont="1" applyBorder="1"/>
    <xf numFmtId="0" fontId="23" fillId="0" borderId="0" xfId="0" applyFont="1" applyAlignment="1">
      <alignment wrapText="1"/>
    </xf>
    <xf numFmtId="41" fontId="0" fillId="0" borderId="0" xfId="2" applyFont="1" applyFill="1"/>
    <xf numFmtId="0" fontId="23" fillId="0" borderId="0" xfId="0" applyFont="1"/>
    <xf numFmtId="164" fontId="0" fillId="0" borderId="0" xfId="0" applyNumberFormat="1"/>
    <xf numFmtId="17" fontId="2" fillId="7" borderId="17" xfId="0" applyNumberFormat="1" applyFont="1" applyFill="1" applyBorder="1" applyAlignment="1">
      <alignment horizontal="center" vertical="center" wrapText="1"/>
    </xf>
    <xf numFmtId="17" fontId="2" fillId="7" borderId="10" xfId="0" applyNumberFormat="1" applyFont="1" applyFill="1" applyBorder="1" applyAlignment="1">
      <alignment horizontal="center" vertical="center" wrapText="1"/>
    </xf>
    <xf numFmtId="17" fontId="2" fillId="8" borderId="10" xfId="0" applyNumberFormat="1" applyFont="1" applyFill="1" applyBorder="1" applyAlignment="1">
      <alignment horizontal="center" vertical="center" wrapText="1"/>
    </xf>
    <xf numFmtId="0" fontId="0" fillId="0" borderId="15" xfId="0" applyBorder="1"/>
    <xf numFmtId="41" fontId="0" fillId="0" borderId="10" xfId="2" applyFont="1" applyFill="1" applyBorder="1"/>
    <xf numFmtId="41" fontId="0" fillId="0" borderId="16" xfId="2" applyFont="1" applyFill="1" applyBorder="1"/>
    <xf numFmtId="0" fontId="0" fillId="0" borderId="11" xfId="0" applyBorder="1"/>
    <xf numFmtId="41" fontId="0" fillId="0" borderId="12" xfId="2" applyFont="1" applyFill="1" applyBorder="1"/>
    <xf numFmtId="41" fontId="0" fillId="0" borderId="17" xfId="2" applyFont="1" applyFill="1" applyBorder="1"/>
    <xf numFmtId="41" fontId="0" fillId="0" borderId="15" xfId="2" applyFont="1" applyFill="1" applyBorder="1"/>
    <xf numFmtId="41" fontId="0" fillId="0" borderId="1" xfId="2" applyFont="1" applyFill="1" applyBorder="1"/>
    <xf numFmtId="0" fontId="23" fillId="0" borderId="1" xfId="0" applyFont="1" applyBorder="1"/>
    <xf numFmtId="41" fontId="23" fillId="0" borderId="5" xfId="2" applyFont="1" applyFill="1" applyBorder="1"/>
    <xf numFmtId="41" fontId="23" fillId="0" borderId="6" xfId="2" applyFont="1" applyFill="1" applyBorder="1"/>
    <xf numFmtId="41" fontId="23" fillId="0" borderId="1" xfId="2" applyFont="1" applyFill="1" applyBorder="1"/>
    <xf numFmtId="0" fontId="23" fillId="0" borderId="1" xfId="0" applyFont="1" applyBorder="1" applyAlignment="1">
      <alignment wrapText="1"/>
    </xf>
    <xf numFmtId="165" fontId="23" fillId="0" borderId="1" xfId="0" applyNumberFormat="1" applyFont="1" applyBorder="1"/>
    <xf numFmtId="165" fontId="23" fillId="0" borderId="5" xfId="0" applyNumberFormat="1" applyFont="1" applyBorder="1"/>
    <xf numFmtId="0" fontId="0" fillId="0" borderId="45" xfId="0" applyBorder="1"/>
    <xf numFmtId="41" fontId="0" fillId="0" borderId="0" xfId="2" applyFont="1"/>
    <xf numFmtId="9" fontId="0" fillId="0" borderId="0" xfId="4" applyFont="1"/>
    <xf numFmtId="41" fontId="0" fillId="0" borderId="0" xfId="2" applyFont="1" applyBorder="1"/>
    <xf numFmtId="9" fontId="0" fillId="0" borderId="0" xfId="4" applyFont="1" applyBorder="1"/>
    <xf numFmtId="0" fontId="7" fillId="0" borderId="1" xfId="0" applyFont="1" applyBorder="1" applyAlignment="1">
      <alignment horizontal="left" vertical="center" wrapText="1"/>
    </xf>
    <xf numFmtId="0" fontId="0" fillId="10" borderId="0" xfId="0" applyFill="1"/>
    <xf numFmtId="0" fontId="26" fillId="5" borderId="0" xfId="0" applyFont="1" applyFill="1"/>
    <xf numFmtId="0" fontId="26" fillId="5" borderId="0" xfId="0" applyFont="1" applyFill="1" applyAlignment="1">
      <alignment horizontal="center"/>
    </xf>
    <xf numFmtId="14" fontId="28" fillId="12" borderId="53" xfId="0" applyNumberFormat="1" applyFont="1" applyFill="1" applyBorder="1" applyAlignment="1">
      <alignment horizontal="center"/>
    </xf>
    <xf numFmtId="0" fontId="28" fillId="12" borderId="53" xfId="0" applyFont="1" applyFill="1" applyBorder="1" applyAlignment="1">
      <alignment vertical="center"/>
    </xf>
    <xf numFmtId="0" fontId="28" fillId="12" borderId="53" xfId="0" applyFont="1" applyFill="1" applyBorder="1" applyAlignment="1">
      <alignment horizontal="center" vertical="center"/>
    </xf>
    <xf numFmtId="0" fontId="16" fillId="5" borderId="54" xfId="0" applyFont="1" applyFill="1" applyBorder="1" applyAlignment="1">
      <alignment vertical="center"/>
    </xf>
    <xf numFmtId="166" fontId="16" fillId="5" borderId="36" xfId="2" applyNumberFormat="1" applyFont="1" applyFill="1" applyBorder="1" applyAlignment="1">
      <alignment horizontal="center" vertical="center"/>
    </xf>
    <xf numFmtId="10" fontId="26" fillId="5" borderId="0" xfId="4" applyNumberFormat="1" applyFont="1" applyFill="1" applyBorder="1"/>
    <xf numFmtId="0" fontId="16" fillId="5" borderId="55" xfId="0" applyFont="1" applyFill="1" applyBorder="1" applyAlignment="1">
      <alignment vertical="center"/>
    </xf>
    <xf numFmtId="166" fontId="16" fillId="5" borderId="30" xfId="2" applyNumberFormat="1" applyFont="1" applyFill="1" applyBorder="1" applyAlignment="1">
      <alignment horizontal="center" vertical="center"/>
    </xf>
    <xf numFmtId="0" fontId="15" fillId="5" borderId="55" xfId="0" applyFont="1" applyFill="1" applyBorder="1" applyAlignment="1">
      <alignment vertical="center"/>
    </xf>
    <xf numFmtId="166" fontId="15" fillId="5" borderId="28" xfId="2" applyNumberFormat="1" applyFont="1" applyFill="1" applyBorder="1" applyAlignment="1">
      <alignment horizontal="center" vertical="center"/>
    </xf>
    <xf numFmtId="0" fontId="30" fillId="0" borderId="0" xfId="0" applyFont="1"/>
    <xf numFmtId="0" fontId="31" fillId="10" borderId="0" xfId="0" applyFont="1" applyFill="1" applyAlignment="1">
      <alignment horizontal="justify" vertical="top"/>
    </xf>
    <xf numFmtId="0" fontId="32" fillId="10" borderId="0" xfId="0" applyFont="1" applyFill="1" applyAlignment="1">
      <alignment vertical="top"/>
    </xf>
    <xf numFmtId="0" fontId="33" fillId="10" borderId="0" xfId="0" applyFont="1" applyFill="1" applyAlignment="1">
      <alignment horizontal="justify" vertical="top"/>
    </xf>
    <xf numFmtId="0" fontId="34" fillId="10" borderId="0" xfId="0" applyFont="1" applyFill="1" applyAlignment="1">
      <alignment vertical="top"/>
    </xf>
    <xf numFmtId="0" fontId="36" fillId="10" borderId="0" xfId="0" applyFont="1" applyFill="1" applyAlignment="1">
      <alignment vertical="top"/>
    </xf>
    <xf numFmtId="0" fontId="35" fillId="11" borderId="61" xfId="0" applyFont="1" applyFill="1" applyBorder="1" applyAlignment="1">
      <alignment horizontal="center" vertical="center"/>
    </xf>
    <xf numFmtId="0" fontId="35" fillId="11" borderId="62" xfId="0" applyFont="1" applyFill="1" applyBorder="1" applyAlignment="1">
      <alignment horizontal="center" vertical="center"/>
    </xf>
    <xf numFmtId="0" fontId="35" fillId="11" borderId="62" xfId="0" applyFont="1" applyFill="1" applyBorder="1" applyAlignment="1">
      <alignment horizontal="center" vertical="center" wrapText="1"/>
    </xf>
    <xf numFmtId="0" fontId="35" fillId="11" borderId="63" xfId="0" applyFont="1" applyFill="1" applyBorder="1" applyAlignment="1">
      <alignment horizontal="center" vertical="center"/>
    </xf>
    <xf numFmtId="0" fontId="35" fillId="11" borderId="55" xfId="0" applyFont="1" applyFill="1" applyBorder="1" applyAlignment="1">
      <alignment horizontal="center" vertical="center"/>
    </xf>
    <xf numFmtId="0" fontId="35" fillId="11" borderId="65" xfId="0" applyFont="1" applyFill="1" applyBorder="1" applyAlignment="1">
      <alignment horizontal="center" vertical="center"/>
    </xf>
    <xf numFmtId="0" fontId="37" fillId="11" borderId="65" xfId="0" applyFont="1" applyFill="1" applyBorder="1" applyAlignment="1">
      <alignment horizontal="center" vertical="center"/>
    </xf>
    <xf numFmtId="0" fontId="36" fillId="10" borderId="66" xfId="0" applyFont="1" applyFill="1" applyBorder="1" applyAlignment="1">
      <alignment vertical="top"/>
    </xf>
    <xf numFmtId="0" fontId="36" fillId="10" borderId="68" xfId="0" applyFont="1" applyFill="1" applyBorder="1" applyAlignment="1">
      <alignment vertical="top"/>
    </xf>
    <xf numFmtId="0" fontId="38" fillId="10" borderId="68" xfId="0" applyFont="1" applyFill="1" applyBorder="1" applyAlignment="1">
      <alignment vertical="top"/>
    </xf>
    <xf numFmtId="0" fontId="38" fillId="10" borderId="69" xfId="0" applyFont="1" applyFill="1" applyBorder="1" applyAlignment="1">
      <alignment vertical="top"/>
    </xf>
    <xf numFmtId="0" fontId="38" fillId="10" borderId="0" xfId="0" applyFont="1" applyFill="1" applyAlignment="1">
      <alignment vertical="top"/>
    </xf>
    <xf numFmtId="41" fontId="38" fillId="10" borderId="0" xfId="2" applyFont="1" applyFill="1" applyBorder="1" applyAlignment="1">
      <alignment horizontal="center" vertical="top"/>
    </xf>
    <xf numFmtId="0" fontId="39" fillId="10" borderId="0" xfId="0" applyFont="1" applyFill="1" applyAlignment="1">
      <alignment horizontal="left" vertical="top"/>
    </xf>
    <xf numFmtId="0" fontId="40" fillId="10" borderId="0" xfId="0" applyFont="1" applyFill="1" applyAlignment="1">
      <alignment vertical="top"/>
    </xf>
    <xf numFmtId="0" fontId="32" fillId="10" borderId="0" xfId="0" applyFont="1" applyFill="1"/>
    <xf numFmtId="164" fontId="43" fillId="5" borderId="67" xfId="2" applyNumberFormat="1" applyFont="1" applyFill="1" applyBorder="1" applyAlignment="1">
      <alignment horizontal="center" vertical="top"/>
    </xf>
    <xf numFmtId="164" fontId="43" fillId="5" borderId="65" xfId="2" applyNumberFormat="1" applyFont="1" applyFill="1" applyBorder="1" applyAlignment="1">
      <alignment horizontal="center" vertical="top"/>
    </xf>
    <xf numFmtId="164" fontId="43" fillId="5" borderId="62" xfId="2" applyNumberFormat="1" applyFont="1" applyFill="1" applyBorder="1" applyAlignment="1">
      <alignment horizontal="center" vertical="top"/>
    </xf>
    <xf numFmtId="164" fontId="44" fillId="5" borderId="53" xfId="2" applyNumberFormat="1" applyFont="1" applyFill="1" applyBorder="1" applyAlignment="1">
      <alignment horizontal="center" vertical="top"/>
    </xf>
    <xf numFmtId="164" fontId="44" fillId="5" borderId="62" xfId="2" applyNumberFormat="1" applyFont="1" applyFill="1" applyBorder="1" applyAlignment="1">
      <alignment horizontal="center" vertical="top"/>
    </xf>
    <xf numFmtId="164" fontId="44" fillId="5" borderId="65" xfId="2" applyNumberFormat="1" applyFont="1" applyFill="1" applyBorder="1" applyAlignment="1">
      <alignment horizontal="center" vertical="top"/>
    </xf>
    <xf numFmtId="0" fontId="48" fillId="10" borderId="0" xfId="0" applyFont="1" applyFill="1" applyAlignment="1">
      <alignment horizontal="center" vertical="center" wrapText="1"/>
    </xf>
    <xf numFmtId="0" fontId="49" fillId="10" borderId="0" xfId="0" applyFont="1" applyFill="1" applyAlignment="1">
      <alignment horizontal="left" vertical="top" wrapText="1"/>
    </xf>
    <xf numFmtId="0" fontId="49" fillId="10" borderId="0" xfId="0" applyFont="1" applyFill="1" applyAlignment="1">
      <alignment vertical="top" wrapText="1"/>
    </xf>
    <xf numFmtId="0" fontId="25" fillId="11" borderId="61" xfId="0" applyFont="1" applyFill="1" applyBorder="1" applyAlignment="1">
      <alignment horizontal="center" vertical="center" wrapText="1"/>
    </xf>
    <xf numFmtId="0" fontId="25" fillId="11" borderId="59" xfId="0" applyFont="1" applyFill="1" applyBorder="1" applyAlignment="1">
      <alignment horizontal="center" vertical="center" wrapText="1"/>
    </xf>
    <xf numFmtId="0" fontId="25" fillId="11" borderId="55" xfId="0" applyFont="1" applyFill="1" applyBorder="1" applyAlignment="1">
      <alignment horizontal="center" vertical="center" wrapText="1"/>
    </xf>
    <xf numFmtId="0" fontId="25" fillId="11" borderId="39" xfId="0" applyFont="1" applyFill="1" applyBorder="1" applyAlignment="1">
      <alignment horizontal="center" vertical="center" wrapText="1"/>
    </xf>
    <xf numFmtId="0" fontId="27" fillId="10" borderId="54" xfId="0" applyFont="1" applyFill="1" applyBorder="1" applyAlignment="1">
      <alignment vertical="center" wrapText="1"/>
    </xf>
    <xf numFmtId="41" fontId="27" fillId="10" borderId="36" xfId="2" applyFont="1" applyFill="1" applyBorder="1" applyAlignment="1">
      <alignment horizontal="center" vertical="center"/>
    </xf>
    <xf numFmtId="165" fontId="0" fillId="10" borderId="0" xfId="4" applyNumberFormat="1" applyFont="1" applyFill="1"/>
    <xf numFmtId="0" fontId="27" fillId="10" borderId="34" xfId="0" applyFont="1" applyFill="1" applyBorder="1" applyAlignment="1">
      <alignment vertical="center" wrapText="1"/>
    </xf>
    <xf numFmtId="0" fontId="27" fillId="10" borderId="37" xfId="0" applyFont="1" applyFill="1" applyBorder="1" applyAlignment="1">
      <alignment vertical="center" wrapText="1"/>
    </xf>
    <xf numFmtId="41" fontId="27" fillId="10" borderId="30" xfId="2" applyFont="1" applyFill="1" applyBorder="1" applyAlignment="1">
      <alignment horizontal="center" vertical="center"/>
    </xf>
    <xf numFmtId="0" fontId="50" fillId="10" borderId="37" xfId="0" applyFont="1" applyFill="1" applyBorder="1" applyAlignment="1">
      <alignment vertical="center" wrapText="1"/>
    </xf>
    <xf numFmtId="41" fontId="50" fillId="10" borderId="28" xfId="2" applyFont="1" applyFill="1" applyBorder="1" applyAlignment="1">
      <alignment horizontal="center" vertical="center"/>
    </xf>
    <xf numFmtId="164" fontId="16" fillId="5" borderId="36" xfId="2" applyNumberFormat="1" applyFont="1" applyFill="1" applyBorder="1" applyAlignment="1">
      <alignment horizontal="center" vertical="center"/>
    </xf>
    <xf numFmtId="166" fontId="16" fillId="5" borderId="54" xfId="2" applyNumberFormat="1" applyFont="1" applyFill="1" applyBorder="1" applyAlignment="1">
      <alignment horizontal="center" vertical="center"/>
    </xf>
    <xf numFmtId="166" fontId="16" fillId="5" borderId="63" xfId="2" applyNumberFormat="1" applyFont="1" applyFill="1" applyBorder="1" applyAlignment="1">
      <alignment horizontal="center" vertical="center"/>
    </xf>
    <xf numFmtId="164" fontId="16" fillId="5" borderId="30" xfId="2" applyNumberFormat="1" applyFont="1" applyFill="1" applyBorder="1" applyAlignment="1">
      <alignment horizontal="center" vertical="center"/>
    </xf>
    <xf numFmtId="166" fontId="15" fillId="5" borderId="53" xfId="2" applyNumberFormat="1" applyFont="1" applyFill="1" applyBorder="1" applyAlignment="1">
      <alignment horizontal="center" vertical="center"/>
    </xf>
    <xf numFmtId="164" fontId="15" fillId="5" borderId="28" xfId="2" applyNumberFormat="1" applyFont="1" applyFill="1" applyBorder="1" applyAlignment="1">
      <alignment horizontal="center" vertical="center"/>
    </xf>
    <xf numFmtId="0" fontId="41" fillId="5" borderId="0" xfId="0" applyFont="1" applyFill="1" applyAlignment="1">
      <alignment vertical="center"/>
    </xf>
    <xf numFmtId="0" fontId="41" fillId="5" borderId="0" xfId="0" applyFont="1" applyFill="1" applyAlignment="1">
      <alignment horizontal="center" vertical="center"/>
    </xf>
    <xf numFmtId="14" fontId="42" fillId="12" borderId="53" xfId="0" applyNumberFormat="1" applyFont="1" applyFill="1" applyBorder="1" applyAlignment="1">
      <alignment horizontal="center" vertical="center"/>
    </xf>
    <xf numFmtId="0" fontId="42" fillId="12" borderId="53" xfId="0" applyFont="1" applyFill="1" applyBorder="1" applyAlignment="1">
      <alignment vertical="center" wrapText="1"/>
    </xf>
    <xf numFmtId="0" fontId="42" fillId="12" borderId="53" xfId="0" applyFont="1" applyFill="1" applyBorder="1" applyAlignment="1">
      <alignment horizontal="center" vertical="center"/>
    </xf>
    <xf numFmtId="0" fontId="43" fillId="5" borderId="54" xfId="0" applyFont="1" applyFill="1" applyBorder="1" applyAlignment="1">
      <alignment vertical="center"/>
    </xf>
    <xf numFmtId="166" fontId="43" fillId="5" borderId="36" xfId="2" applyNumberFormat="1" applyFont="1" applyFill="1" applyBorder="1" applyAlignment="1">
      <alignment horizontal="center" vertical="center"/>
    </xf>
    <xf numFmtId="0" fontId="43" fillId="5" borderId="63" xfId="0" applyFont="1" applyFill="1" applyBorder="1" applyAlignment="1">
      <alignment vertical="center"/>
    </xf>
    <xf numFmtId="166" fontId="43" fillId="5" borderId="30" xfId="2" applyNumberFormat="1" applyFont="1" applyFill="1" applyBorder="1" applyAlignment="1">
      <alignment horizontal="center" vertical="center"/>
    </xf>
    <xf numFmtId="0" fontId="44" fillId="5" borderId="53" xfId="0" applyFont="1" applyFill="1" applyBorder="1" applyAlignment="1">
      <alignment vertical="center" wrapText="1"/>
    </xf>
    <xf numFmtId="166" fontId="44" fillId="5" borderId="28" xfId="2" applyNumberFormat="1" applyFont="1" applyFill="1" applyBorder="1" applyAlignment="1">
      <alignment horizontal="center" vertical="center"/>
    </xf>
    <xf numFmtId="10" fontId="0" fillId="0" borderId="0" xfId="4" applyNumberFormat="1" applyFont="1"/>
    <xf numFmtId="0" fontId="51" fillId="5" borderId="0" xfId="0" applyFont="1" applyFill="1"/>
    <xf numFmtId="0" fontId="52" fillId="5" borderId="54" xfId="0" applyFont="1" applyFill="1" applyBorder="1" applyAlignment="1">
      <alignment wrapText="1"/>
    </xf>
    <xf numFmtId="0" fontId="52" fillId="5" borderId="36" xfId="0" applyFont="1" applyFill="1" applyBorder="1"/>
    <xf numFmtId="3" fontId="52" fillId="5" borderId="36" xfId="0" applyNumberFormat="1" applyFont="1" applyFill="1" applyBorder="1"/>
    <xf numFmtId="0" fontId="52" fillId="5" borderId="63" xfId="0" applyFont="1" applyFill="1" applyBorder="1" applyAlignment="1">
      <alignment wrapText="1"/>
    </xf>
    <xf numFmtId="3" fontId="52" fillId="5" borderId="30" xfId="0" applyNumberFormat="1" applyFont="1" applyFill="1" applyBorder="1"/>
    <xf numFmtId="0" fontId="53" fillId="5" borderId="53" xfId="0" applyFont="1" applyFill="1" applyBorder="1" applyAlignment="1">
      <alignment wrapText="1"/>
    </xf>
    <xf numFmtId="3" fontId="53" fillId="5" borderId="28" xfId="0" applyNumberFormat="1" applyFont="1" applyFill="1" applyBorder="1"/>
    <xf numFmtId="0" fontId="53" fillId="5" borderId="0" xfId="0" applyFont="1" applyFill="1" applyAlignment="1">
      <alignment wrapText="1"/>
    </xf>
    <xf numFmtId="0" fontId="53" fillId="5" borderId="0" xfId="0" applyFont="1" applyFill="1"/>
    <xf numFmtId="0" fontId="53" fillId="13" borderId="0" xfId="0" applyFont="1" applyFill="1"/>
    <xf numFmtId="0" fontId="54" fillId="11" borderId="59" xfId="0" applyFont="1" applyFill="1" applyBorder="1" applyAlignment="1">
      <alignment horizontal="center" vertical="center" wrapText="1"/>
    </xf>
    <xf numFmtId="14" fontId="54" fillId="11" borderId="59" xfId="0" applyNumberFormat="1" applyFont="1" applyFill="1" applyBorder="1" applyAlignment="1">
      <alignment horizontal="center" vertical="center" wrapText="1"/>
    </xf>
    <xf numFmtId="0" fontId="56" fillId="0" borderId="70" xfId="0" applyFont="1" applyBorder="1" applyAlignment="1">
      <alignment horizontal="center" vertical="center" wrapText="1"/>
    </xf>
    <xf numFmtId="0" fontId="57" fillId="8" borderId="70" xfId="0" applyFont="1" applyFill="1" applyBorder="1" applyAlignment="1">
      <alignment horizontal="center" vertical="center" wrapText="1"/>
    </xf>
    <xf numFmtId="165" fontId="57" fillId="8" borderId="71" xfId="0" applyNumberFormat="1" applyFont="1" applyFill="1" applyBorder="1" applyAlignment="1">
      <alignment horizontal="center" vertical="center" wrapText="1"/>
    </xf>
    <xf numFmtId="0" fontId="58" fillId="0" borderId="5" xfId="0" applyFont="1" applyBorder="1" applyAlignment="1">
      <alignment horizontal="center"/>
    </xf>
    <xf numFmtId="0" fontId="58" fillId="0" borderId="5" xfId="0" applyFont="1" applyBorder="1"/>
    <xf numFmtId="3" fontId="58" fillId="14" borderId="5" xfId="0" applyNumberFormat="1" applyFont="1" applyFill="1" applyBorder="1"/>
    <xf numFmtId="165" fontId="58" fillId="0" borderId="10" xfId="0" applyNumberFormat="1" applyFont="1" applyBorder="1"/>
    <xf numFmtId="0" fontId="59" fillId="0" borderId="5" xfId="0" applyFont="1" applyBorder="1"/>
    <xf numFmtId="3" fontId="58" fillId="14" borderId="10" xfId="0" applyNumberFormat="1" applyFont="1" applyFill="1" applyBorder="1"/>
    <xf numFmtId="1" fontId="56" fillId="15" borderId="1" xfId="0" applyNumberFormat="1" applyFont="1" applyFill="1" applyBorder="1" applyAlignment="1">
      <alignment horizontal="center"/>
    </xf>
    <xf numFmtId="0" fontId="56" fillId="15" borderId="1" xfId="0" applyFont="1" applyFill="1" applyBorder="1"/>
    <xf numFmtId="3" fontId="56" fillId="15" borderId="1" xfId="0" applyNumberFormat="1" applyFont="1" applyFill="1" applyBorder="1"/>
    <xf numFmtId="3" fontId="56" fillId="15" borderId="3" xfId="0" applyNumberFormat="1" applyFont="1" applyFill="1" applyBorder="1"/>
    <xf numFmtId="165" fontId="58" fillId="0" borderId="0" xfId="0" applyNumberFormat="1" applyFont="1"/>
    <xf numFmtId="0" fontId="58" fillId="0" borderId="1" xfId="0" applyFont="1" applyBorder="1" applyAlignment="1">
      <alignment horizontal="center"/>
    </xf>
    <xf numFmtId="0" fontId="58" fillId="0" borderId="1" xfId="0" applyFont="1" applyBorder="1"/>
    <xf numFmtId="3" fontId="58" fillId="0" borderId="5" xfId="0" applyNumberFormat="1" applyFont="1" applyBorder="1"/>
    <xf numFmtId="0" fontId="58" fillId="0" borderId="10" xfId="0" applyFont="1" applyBorder="1" applyAlignment="1">
      <alignment horizontal="center"/>
    </xf>
    <xf numFmtId="0" fontId="58" fillId="0" borderId="10" xfId="0" applyFont="1" applyBorder="1"/>
    <xf numFmtId="3" fontId="0" fillId="0" borderId="0" xfId="0" applyNumberFormat="1"/>
    <xf numFmtId="165" fontId="56" fillId="0" borderId="0" xfId="0" applyNumberFormat="1" applyFont="1"/>
    <xf numFmtId="0" fontId="59" fillId="0" borderId="10" xfId="0" applyFont="1" applyBorder="1"/>
    <xf numFmtId="1" fontId="56" fillId="15" borderId="5" xfId="0" applyNumberFormat="1" applyFont="1" applyFill="1" applyBorder="1" applyAlignment="1">
      <alignment horizontal="center"/>
    </xf>
    <xf numFmtId="0" fontId="56" fillId="15" borderId="5" xfId="0" applyFont="1" applyFill="1" applyBorder="1"/>
    <xf numFmtId="3" fontId="56" fillId="15" borderId="5" xfId="0" applyNumberFormat="1" applyFont="1" applyFill="1" applyBorder="1"/>
    <xf numFmtId="3" fontId="56" fillId="15" borderId="6" xfId="0" applyNumberFormat="1" applyFont="1" applyFill="1" applyBorder="1"/>
    <xf numFmtId="0" fontId="58" fillId="0" borderId="3" xfId="0" applyFont="1" applyBorder="1" applyAlignment="1">
      <alignment horizontal="center"/>
    </xf>
    <xf numFmtId="1" fontId="56" fillId="15" borderId="3" xfId="0" applyNumberFormat="1" applyFont="1" applyFill="1" applyBorder="1" applyAlignment="1">
      <alignment horizontal="center"/>
    </xf>
    <xf numFmtId="0" fontId="56" fillId="15" borderId="10" xfId="0" applyFont="1" applyFill="1" applyBorder="1"/>
    <xf numFmtId="3" fontId="56" fillId="15" borderId="10" xfId="0" applyNumberFormat="1" applyFont="1" applyFill="1" applyBorder="1"/>
    <xf numFmtId="0" fontId="58" fillId="0" borderId="1" xfId="0" applyFont="1" applyBorder="1" applyAlignment="1">
      <alignment horizontal="left"/>
    </xf>
    <xf numFmtId="0" fontId="58" fillId="16" borderId="1" xfId="0" applyFont="1" applyFill="1" applyBorder="1" applyAlignment="1">
      <alignment horizontal="center"/>
    </xf>
    <xf numFmtId="0" fontId="58" fillId="17" borderId="1" xfId="0" applyFont="1" applyFill="1" applyBorder="1" applyAlignment="1">
      <alignment horizontal="center"/>
    </xf>
    <xf numFmtId="0" fontId="58" fillId="18" borderId="1" xfId="0" applyFont="1" applyFill="1" applyBorder="1" applyAlignment="1">
      <alignment horizontal="center"/>
    </xf>
    <xf numFmtId="0" fontId="58" fillId="18" borderId="1" xfId="0" applyFont="1" applyFill="1" applyBorder="1"/>
    <xf numFmtId="0" fontId="58" fillId="19" borderId="1" xfId="0" applyFont="1" applyFill="1" applyBorder="1" applyAlignment="1">
      <alignment horizontal="center"/>
    </xf>
    <xf numFmtId="0" fontId="58" fillId="19" borderId="1" xfId="0" applyFont="1" applyFill="1" applyBorder="1"/>
    <xf numFmtId="3" fontId="58" fillId="19" borderId="5" xfId="0" applyNumberFormat="1" applyFont="1" applyFill="1" applyBorder="1"/>
    <xf numFmtId="165" fontId="58" fillId="19" borderId="10" xfId="0" applyNumberFormat="1" applyFont="1" applyFill="1" applyBorder="1"/>
    <xf numFmtId="0" fontId="58" fillId="4" borderId="1" xfId="0" applyFont="1" applyFill="1" applyBorder="1" applyAlignment="1">
      <alignment horizontal="center"/>
    </xf>
    <xf numFmtId="0" fontId="58" fillId="4" borderId="1" xfId="0" applyFont="1" applyFill="1" applyBorder="1"/>
    <xf numFmtId="9" fontId="60" fillId="0" borderId="10" xfId="0" applyNumberFormat="1" applyFont="1" applyBorder="1"/>
    <xf numFmtId="0" fontId="58" fillId="20" borderId="1" xfId="0" applyFont="1" applyFill="1" applyBorder="1" applyAlignment="1">
      <alignment horizontal="center"/>
    </xf>
    <xf numFmtId="0" fontId="61" fillId="4" borderId="1" xfId="0" applyFont="1" applyFill="1" applyBorder="1"/>
    <xf numFmtId="165" fontId="56" fillId="0" borderId="10" xfId="0" applyNumberFormat="1" applyFont="1" applyBorder="1"/>
    <xf numFmtId="3" fontId="62" fillId="0" borderId="1" xfId="0" applyNumberFormat="1" applyFont="1" applyBorder="1" applyAlignment="1">
      <alignment horizontal="center"/>
    </xf>
    <xf numFmtId="3" fontId="62" fillId="0" borderId="3" xfId="0" applyNumberFormat="1" applyFont="1" applyBorder="1" applyAlignment="1">
      <alignment horizontal="center"/>
    </xf>
    <xf numFmtId="0" fontId="64" fillId="0" borderId="0" xfId="0" applyFont="1"/>
    <xf numFmtId="0" fontId="42" fillId="12" borderId="10" xfId="0" applyFont="1" applyFill="1" applyBorder="1" applyAlignment="1">
      <alignment vertical="center" wrapText="1"/>
    </xf>
    <xf numFmtId="0" fontId="0" fillId="0" borderId="10" xfId="0" applyBorder="1"/>
    <xf numFmtId="41" fontId="0" fillId="0" borderId="10" xfId="2" applyFont="1" applyBorder="1"/>
    <xf numFmtId="41" fontId="42" fillId="12" borderId="10" xfId="2" applyFont="1" applyFill="1" applyBorder="1" applyAlignment="1">
      <alignment vertical="center" wrapText="1"/>
    </xf>
    <xf numFmtId="9" fontId="0" fillId="0" borderId="10" xfId="4" applyFont="1" applyBorder="1"/>
    <xf numFmtId="0" fontId="42" fillId="12" borderId="26" xfId="0" applyFont="1" applyFill="1" applyBorder="1" applyAlignment="1">
      <alignment horizontal="center" vertical="center" wrapText="1"/>
    </xf>
    <xf numFmtId="0" fontId="42" fillId="12" borderId="27" xfId="0" applyFont="1" applyFill="1" applyBorder="1" applyAlignment="1">
      <alignment horizontal="center" vertical="center" wrapText="1"/>
    </xf>
    <xf numFmtId="0" fontId="42" fillId="12" borderId="28" xfId="0" applyFont="1" applyFill="1" applyBorder="1" applyAlignment="1">
      <alignment horizontal="center" vertical="center" wrapText="1"/>
    </xf>
    <xf numFmtId="3" fontId="18" fillId="0" borderId="30" xfId="0" applyNumberFormat="1" applyFont="1" applyBorder="1" applyAlignment="1">
      <alignment horizontal="center" vertical="center" wrapText="1"/>
    </xf>
    <xf numFmtId="3" fontId="18" fillId="0" borderId="33" xfId="0" applyNumberFormat="1" applyFont="1" applyBorder="1" applyAlignment="1">
      <alignment horizontal="center" vertical="center" wrapText="1"/>
    </xf>
    <xf numFmtId="3" fontId="18" fillId="0" borderId="36" xfId="0" applyNumberFormat="1" applyFont="1" applyBorder="1" applyAlignment="1">
      <alignment horizontal="center" vertical="center" wrapText="1"/>
    </xf>
    <xf numFmtId="9" fontId="18" fillId="0" borderId="39" xfId="0" applyNumberFormat="1" applyFont="1" applyBorder="1" applyAlignment="1">
      <alignment horizontal="center" vertical="center" wrapText="1"/>
    </xf>
    <xf numFmtId="41" fontId="42" fillId="12" borderId="10" xfId="2" applyFont="1" applyFill="1" applyBorder="1" applyAlignment="1">
      <alignment horizontal="center" vertical="center" wrapText="1"/>
    </xf>
    <xf numFmtId="0" fontId="18" fillId="5" borderId="57" xfId="0" applyFont="1" applyFill="1" applyBorder="1" applyAlignment="1">
      <alignment vertical="center"/>
    </xf>
    <xf numFmtId="3" fontId="18" fillId="5" borderId="58" xfId="0" applyNumberFormat="1" applyFont="1" applyFill="1" applyBorder="1" applyAlignment="1">
      <alignment horizontal="center" vertical="center"/>
    </xf>
    <xf numFmtId="3" fontId="18" fillId="5" borderId="58" xfId="0" applyNumberFormat="1" applyFont="1" applyFill="1" applyBorder="1" applyAlignment="1">
      <alignment horizontal="center" vertical="center" wrapText="1"/>
    </xf>
    <xf numFmtId="3" fontId="18" fillId="5" borderId="59" xfId="0" applyNumberFormat="1" applyFont="1" applyFill="1" applyBorder="1" applyAlignment="1">
      <alignment horizontal="center" vertical="center" wrapText="1"/>
    </xf>
    <xf numFmtId="3" fontId="18" fillId="0" borderId="59" xfId="0" applyNumberFormat="1" applyFont="1" applyBorder="1" applyAlignment="1">
      <alignment horizontal="center" vertical="center" wrapText="1"/>
    </xf>
    <xf numFmtId="0" fontId="42" fillId="12" borderId="53" xfId="0" applyFont="1" applyFill="1" applyBorder="1" applyAlignment="1">
      <alignment horizontal="center" vertical="center" wrapText="1"/>
    </xf>
    <xf numFmtId="3" fontId="0" fillId="0" borderId="10" xfId="0" applyNumberFormat="1" applyBorder="1"/>
    <xf numFmtId="0" fontId="0" fillId="0" borderId="1" xfId="0" applyBorder="1" applyAlignment="1">
      <alignment horizontal="center"/>
    </xf>
    <xf numFmtId="0" fontId="18" fillId="5" borderId="26" xfId="0" applyFont="1" applyFill="1" applyBorder="1" applyAlignment="1">
      <alignment vertical="center"/>
    </xf>
    <xf numFmtId="3" fontId="18" fillId="5" borderId="27" xfId="0" applyNumberFormat="1" applyFont="1" applyFill="1" applyBorder="1" applyAlignment="1">
      <alignment horizontal="center" vertical="center"/>
    </xf>
    <xf numFmtId="3" fontId="18" fillId="5" borderId="27" xfId="0" applyNumberFormat="1" applyFont="1" applyFill="1" applyBorder="1" applyAlignment="1">
      <alignment horizontal="center" vertical="center" wrapText="1"/>
    </xf>
    <xf numFmtId="3" fontId="18" fillId="5" borderId="28" xfId="0" applyNumberFormat="1" applyFont="1" applyFill="1" applyBorder="1" applyAlignment="1">
      <alignment horizontal="center" vertical="center" wrapText="1"/>
    </xf>
    <xf numFmtId="3" fontId="18" fillId="0" borderId="28" xfId="0" applyNumberFormat="1" applyFont="1" applyBorder="1" applyAlignment="1">
      <alignment horizontal="center" vertical="center" wrapText="1"/>
    </xf>
    <xf numFmtId="0" fontId="65" fillId="0" borderId="0" xfId="0" applyFont="1"/>
    <xf numFmtId="41" fontId="0" fillId="0" borderId="0" xfId="0" applyNumberFormat="1"/>
    <xf numFmtId="41" fontId="23" fillId="0" borderId="10" xfId="2" applyFont="1" applyFill="1" applyBorder="1"/>
    <xf numFmtId="41" fontId="23" fillId="0" borderId="17" xfId="2" applyFont="1" applyFill="1" applyBorder="1"/>
    <xf numFmtId="0" fontId="66" fillId="2" borderId="0" xfId="0" applyFont="1" applyFill="1" applyAlignment="1">
      <alignment wrapText="1"/>
    </xf>
    <xf numFmtId="0" fontId="7" fillId="2" borderId="0" xfId="0" applyFont="1" applyFill="1" applyAlignment="1">
      <alignment horizontal="center" vertical="center" wrapText="1"/>
    </xf>
    <xf numFmtId="0" fontId="7" fillId="2" borderId="72" xfId="0" applyFont="1" applyFill="1" applyBorder="1" applyAlignment="1">
      <alignment vertical="center" wrapText="1"/>
    </xf>
    <xf numFmtId="10" fontId="7" fillId="2" borderId="72" xfId="0" applyNumberFormat="1" applyFont="1" applyFill="1" applyBorder="1" applyAlignment="1">
      <alignment horizontal="center" vertical="center" wrapText="1"/>
    </xf>
    <xf numFmtId="0" fontId="7" fillId="2" borderId="0" xfId="0" applyFont="1" applyFill="1" applyAlignment="1">
      <alignment vertical="center" wrapText="1"/>
    </xf>
    <xf numFmtId="10" fontId="7" fillId="2" borderId="0" xfId="0" applyNumberFormat="1" applyFont="1" applyFill="1" applyAlignment="1">
      <alignment horizontal="center" vertical="center" wrapText="1"/>
    </xf>
    <xf numFmtId="0" fontId="0" fillId="0" borderId="0" xfId="0" applyAlignment="1">
      <alignment horizontal="center"/>
    </xf>
    <xf numFmtId="0" fontId="29" fillId="0" borderId="1" xfId="0" applyFont="1" applyBorder="1" applyAlignment="1">
      <alignment horizontal="justify" vertical="center" wrapText="1"/>
    </xf>
    <xf numFmtId="0" fontId="23" fillId="0" borderId="0" xfId="0" applyFont="1" applyAlignment="1">
      <alignment horizontal="center"/>
    </xf>
    <xf numFmtId="0" fontId="2" fillId="3" borderId="0" xfId="0" applyFont="1" applyFill="1" applyAlignment="1">
      <alignment horizontal="center"/>
    </xf>
    <xf numFmtId="0" fontId="2" fillId="3" borderId="0" xfId="0" applyFont="1" applyFill="1"/>
    <xf numFmtId="0" fontId="24" fillId="3" borderId="0" xfId="0" applyFont="1" applyFill="1"/>
    <xf numFmtId="165" fontId="0" fillId="0" borderId="0" xfId="0" applyNumberFormat="1"/>
    <xf numFmtId="165" fontId="24" fillId="3" borderId="0" xfId="0" applyNumberFormat="1" applyFont="1" applyFill="1"/>
    <xf numFmtId="0" fontId="0" fillId="0" borderId="0" xfId="0" applyAlignment="1">
      <alignment vertical="center"/>
    </xf>
    <xf numFmtId="0" fontId="0" fillId="0" borderId="0" xfId="0" applyAlignment="1">
      <alignment vertical="top"/>
    </xf>
    <xf numFmtId="0" fontId="0" fillId="0" borderId="8" xfId="0" applyBorder="1" applyAlignment="1">
      <alignment wrapText="1"/>
    </xf>
    <xf numFmtId="10" fontId="0" fillId="0" borderId="0" xfId="0" applyNumberFormat="1"/>
    <xf numFmtId="0" fontId="3" fillId="0" borderId="73" xfId="0" applyFont="1" applyBorder="1" applyAlignment="1">
      <alignment horizontal="justify" vertical="center" wrapText="1"/>
    </xf>
    <xf numFmtId="0" fontId="0" fillId="0" borderId="73" xfId="0" applyBorder="1" applyAlignment="1">
      <alignment horizontal="center"/>
    </xf>
    <xf numFmtId="9" fontId="0" fillId="0" borderId="0" xfId="0" applyNumberFormat="1"/>
    <xf numFmtId="0" fontId="55" fillId="0" borderId="1" xfId="0" applyFont="1" applyBorder="1" applyAlignment="1">
      <alignment horizontal="left" vertical="center" wrapText="1"/>
    </xf>
    <xf numFmtId="166" fontId="0" fillId="0" borderId="0" xfId="0" applyNumberFormat="1"/>
    <xf numFmtId="0" fontId="5" fillId="0" borderId="1" xfId="0" applyFont="1" applyBorder="1" applyAlignment="1">
      <alignment vertical="center" wrapText="1"/>
    </xf>
    <xf numFmtId="0" fontId="42" fillId="12" borderId="15" xfId="0" applyFont="1" applyFill="1" applyBorder="1" applyAlignment="1">
      <alignment vertical="center" wrapText="1"/>
    </xf>
    <xf numFmtId="0" fontId="42" fillId="0" borderId="0" xfId="0" applyFont="1" applyAlignment="1">
      <alignment vertical="center" wrapText="1"/>
    </xf>
    <xf numFmtId="0" fontId="2" fillId="3" borderId="4" xfId="0" applyFont="1" applyFill="1" applyBorder="1" applyAlignment="1">
      <alignment vertical="center"/>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vertical="center"/>
    </xf>
    <xf numFmtId="0" fontId="42" fillId="12" borderId="61" xfId="0" applyFont="1" applyFill="1" applyBorder="1" applyAlignment="1">
      <alignment vertical="center" wrapText="1"/>
    </xf>
    <xf numFmtId="0" fontId="17" fillId="5" borderId="10" xfId="0" applyFont="1" applyFill="1" applyBorder="1" applyAlignment="1">
      <alignment horizontal="center" vertical="center" wrapText="1"/>
    </xf>
    <xf numFmtId="0" fontId="18" fillId="5" borderId="10" xfId="0" applyFont="1" applyFill="1" applyBorder="1" applyAlignment="1">
      <alignment horizontal="center" vertical="center" wrapText="1"/>
    </xf>
    <xf numFmtId="3" fontId="18" fillId="5" borderId="10" xfId="0" applyNumberFormat="1" applyFont="1" applyFill="1" applyBorder="1" applyAlignment="1">
      <alignment horizontal="center" vertical="center" wrapText="1"/>
    </xf>
    <xf numFmtId="0" fontId="23" fillId="0" borderId="10" xfId="0" applyFont="1" applyBorder="1" applyAlignment="1">
      <alignment horizontal="center"/>
    </xf>
    <xf numFmtId="41" fontId="18" fillId="5" borderId="39" xfId="2" applyFont="1" applyFill="1" applyBorder="1" applyAlignment="1">
      <alignment horizontal="right" vertical="center" wrapText="1"/>
    </xf>
    <xf numFmtId="0" fontId="20" fillId="0" borderId="1" xfId="0" applyFont="1" applyBorder="1" applyAlignment="1">
      <alignment wrapText="1"/>
    </xf>
    <xf numFmtId="0" fontId="20" fillId="0" borderId="1" xfId="0" applyFont="1" applyBorder="1"/>
    <xf numFmtId="0" fontId="0" fillId="0" borderId="2" xfId="0" applyBorder="1" applyAlignment="1">
      <alignment vertical="top" wrapText="1"/>
    </xf>
    <xf numFmtId="14" fontId="0" fillId="0" borderId="2" xfId="0" applyNumberFormat="1" applyBorder="1" applyAlignment="1">
      <alignment vertical="top" wrapText="1"/>
    </xf>
    <xf numFmtId="20" fontId="0" fillId="0" borderId="2" xfId="0" applyNumberFormat="1" applyBorder="1" applyAlignment="1">
      <alignment vertical="top" wrapText="1"/>
    </xf>
    <xf numFmtId="0" fontId="0" fillId="0" borderId="1" xfId="0" applyBorder="1" applyAlignment="1">
      <alignment horizontal="center" vertical="top"/>
    </xf>
    <xf numFmtId="0" fontId="0" fillId="0" borderId="3" xfId="0" applyBorder="1" applyAlignment="1">
      <alignment vertical="top" wrapText="1"/>
    </xf>
    <xf numFmtId="0" fontId="29" fillId="0" borderId="1" xfId="0" applyFont="1" applyBorder="1" applyAlignment="1">
      <alignment vertical="top" wrapText="1"/>
    </xf>
    <xf numFmtId="165" fontId="0" fillId="0" borderId="10" xfId="4" applyNumberFormat="1" applyFont="1" applyBorder="1"/>
    <xf numFmtId="0" fontId="20" fillId="0" borderId="74" xfId="0" applyFont="1" applyBorder="1" applyAlignment="1">
      <alignment wrapText="1"/>
    </xf>
    <xf numFmtId="0" fontId="13" fillId="20" borderId="0" xfId="0" applyFont="1" applyFill="1"/>
    <xf numFmtId="0" fontId="73" fillId="0" borderId="1" xfId="0" applyFont="1" applyBorder="1" applyAlignment="1">
      <alignment horizontal="left" vertical="center" wrapText="1"/>
    </xf>
    <xf numFmtId="0" fontId="73"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8" fillId="0" borderId="1" xfId="0" applyFont="1" applyBorder="1" applyAlignment="1">
      <alignment wrapText="1"/>
    </xf>
    <xf numFmtId="0" fontId="1" fillId="0" borderId="1" xfId="1" applyFill="1" applyBorder="1" applyAlignment="1">
      <alignment horizontal="center" wrapText="1"/>
    </xf>
    <xf numFmtId="0" fontId="1" fillId="0" borderId="1" xfId="3" applyFill="1" applyBorder="1" applyAlignment="1">
      <alignment horizontal="center" vertical="center"/>
    </xf>
    <xf numFmtId="0" fontId="0" fillId="0" borderId="2" xfId="0" applyBorder="1" applyAlignment="1">
      <alignment horizontal="left" vertical="center" wrapText="1"/>
    </xf>
    <xf numFmtId="14" fontId="0" fillId="0" borderId="2" xfId="0" applyNumberFormat="1" applyBorder="1" applyAlignment="1">
      <alignment horizontal="left" vertical="center" wrapText="1"/>
    </xf>
    <xf numFmtId="20" fontId="0" fillId="0" borderId="2" xfId="0" applyNumberFormat="1"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left" vertical="center"/>
    </xf>
    <xf numFmtId="0" fontId="3" fillId="0" borderId="1" xfId="0" applyFont="1" applyBorder="1" applyAlignment="1">
      <alignment horizontal="left" vertical="top" wrapText="1"/>
    </xf>
    <xf numFmtId="0" fontId="69" fillId="0" borderId="1" xfId="0" applyFont="1" applyBorder="1" applyAlignment="1">
      <alignment horizontal="left" vertical="top" wrapText="1"/>
    </xf>
    <xf numFmtId="0" fontId="0" fillId="0" borderId="3" xfId="0" applyBorder="1" applyAlignment="1">
      <alignment horizontal="left" vertical="center"/>
    </xf>
    <xf numFmtId="0" fontId="70" fillId="0" borderId="2" xfId="0" applyFont="1" applyBorder="1" applyAlignment="1">
      <alignment horizontal="left" vertical="center"/>
    </xf>
    <xf numFmtId="14" fontId="70" fillId="0" borderId="2" xfId="0" applyNumberFormat="1" applyFont="1" applyBorder="1" applyAlignment="1">
      <alignment horizontal="left" vertical="center" wrapText="1"/>
    </xf>
    <xf numFmtId="20" fontId="70" fillId="0" borderId="2" xfId="0" applyNumberFormat="1" applyFont="1" applyBorder="1" applyAlignment="1">
      <alignment horizontal="left" vertical="center"/>
    </xf>
    <xf numFmtId="0" fontId="29" fillId="0" borderId="1" xfId="0" applyFont="1" applyBorder="1" applyAlignment="1">
      <alignment vertical="center" wrapText="1"/>
    </xf>
    <xf numFmtId="0" fontId="71" fillId="0" borderId="1" xfId="3" applyFont="1" applyFill="1" applyBorder="1" applyAlignment="1">
      <alignment horizontal="center" vertical="center"/>
    </xf>
    <xf numFmtId="0" fontId="70" fillId="0" borderId="3" xfId="0" applyFont="1" applyBorder="1" applyAlignment="1">
      <alignment vertical="top" wrapText="1"/>
    </xf>
    <xf numFmtId="0" fontId="70" fillId="0" borderId="0" xfId="0" applyFont="1"/>
    <xf numFmtId="0" fontId="0" fillId="0" borderId="2" xfId="0" applyBorder="1" applyAlignment="1">
      <alignment horizontal="left" wrapText="1"/>
    </xf>
    <xf numFmtId="14" fontId="0" fillId="0" borderId="2" xfId="0" applyNumberFormat="1" applyBorder="1" applyAlignment="1">
      <alignment horizontal="left" wrapText="1"/>
    </xf>
    <xf numFmtId="20" fontId="0" fillId="0" borderId="2" xfId="0" applyNumberFormat="1" applyBorder="1" applyAlignment="1">
      <alignment horizontal="left"/>
    </xf>
    <xf numFmtId="20" fontId="0" fillId="0" borderId="2" xfId="0" applyNumberFormat="1" applyBorder="1" applyAlignment="1">
      <alignment horizontal="left" vertical="center"/>
    </xf>
    <xf numFmtId="0" fontId="23" fillId="9" borderId="0" xfId="0" applyFont="1" applyFill="1"/>
    <xf numFmtId="0" fontId="0" fillId="0" borderId="2" xfId="0" applyBorder="1" applyAlignment="1">
      <alignment vertical="center" wrapText="1"/>
    </xf>
    <xf numFmtId="14" fontId="0" fillId="0" borderId="2" xfId="0" applyNumberFormat="1" applyBorder="1" applyAlignment="1">
      <alignment vertical="center" wrapText="1"/>
    </xf>
    <xf numFmtId="20" fontId="0" fillId="0" borderId="2" xfId="0" applyNumberFormat="1" applyBorder="1" applyAlignment="1">
      <alignment vertical="center" wrapText="1"/>
    </xf>
    <xf numFmtId="0" fontId="4" fillId="0" borderId="1" xfId="0" applyFont="1" applyBorder="1" applyAlignment="1">
      <alignment vertical="top" wrapText="1"/>
    </xf>
    <xf numFmtId="0" fontId="0" fillId="0" borderId="2" xfId="0" applyBorder="1" applyAlignment="1">
      <alignment vertical="center"/>
    </xf>
    <xf numFmtId="0" fontId="4" fillId="0" borderId="7" xfId="0" applyFont="1" applyBorder="1" applyAlignment="1">
      <alignment horizontal="left" vertical="top" wrapText="1"/>
    </xf>
    <xf numFmtId="0" fontId="1" fillId="0" borderId="7" xfId="3" applyFill="1" applyBorder="1" applyAlignment="1">
      <alignment horizontal="center" vertical="center"/>
    </xf>
    <xf numFmtId="20" fontId="0" fillId="0" borderId="19" xfId="0" applyNumberFormat="1" applyBorder="1" applyAlignment="1">
      <alignment wrapText="1"/>
    </xf>
    <xf numFmtId="0" fontId="3" fillId="0" borderId="10" xfId="0" applyFont="1" applyBorder="1" applyAlignment="1">
      <alignment horizontal="justify" vertical="center" wrapText="1"/>
    </xf>
    <xf numFmtId="0" fontId="0" fillId="0" borderId="10" xfId="0" applyBorder="1" applyAlignment="1">
      <alignment horizontal="center" vertical="center"/>
    </xf>
    <xf numFmtId="20" fontId="0" fillId="0" borderId="19" xfId="0" applyNumberFormat="1" applyBorder="1" applyAlignment="1">
      <alignment vertical="center" wrapText="1"/>
    </xf>
    <xf numFmtId="0" fontId="29" fillId="0" borderId="10" xfId="0" applyFont="1" applyBorder="1" applyAlignment="1">
      <alignment horizontal="justify" vertical="center" wrapText="1"/>
    </xf>
    <xf numFmtId="0" fontId="0" fillId="0" borderId="10" xfId="0" applyBorder="1" applyAlignment="1">
      <alignment horizontal="left" vertical="top" wrapText="1"/>
    </xf>
    <xf numFmtId="0" fontId="68" fillId="0" borderId="1" xfId="0" applyFont="1" applyBorder="1" applyAlignment="1">
      <alignment horizontal="left" vertical="center" wrapText="1"/>
    </xf>
    <xf numFmtId="0" fontId="7" fillId="0" borderId="3" xfId="0" applyFont="1"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vertical="top" wrapText="1"/>
    </xf>
    <xf numFmtId="0" fontId="0" fillId="0" borderId="3" xfId="0" applyBorder="1" applyAlignment="1">
      <alignment horizontal="left" vertical="top" wrapText="1"/>
    </xf>
    <xf numFmtId="0" fontId="1" fillId="0" borderId="1" xfId="1" applyFill="1" applyBorder="1" applyAlignment="1">
      <alignment horizontal="center"/>
    </xf>
    <xf numFmtId="0" fontId="0" fillId="0" borderId="3" xfId="0" applyBorder="1" applyAlignment="1">
      <alignment vertical="center" wrapText="1"/>
    </xf>
    <xf numFmtId="0" fontId="1" fillId="0" borderId="1" xfId="3" applyFill="1" applyBorder="1" applyAlignment="1">
      <alignment horizontal="center"/>
    </xf>
    <xf numFmtId="0" fontId="0" fillId="0" borderId="1" xfId="0" applyBorder="1" applyAlignment="1">
      <alignment horizontal="center" vertical="center" wrapText="1"/>
    </xf>
    <xf numFmtId="0" fontId="23" fillId="10" borderId="10" xfId="0" applyFont="1" applyFill="1" applyBorder="1" applyAlignment="1">
      <alignment horizontal="center" vertical="top"/>
    </xf>
    <xf numFmtId="0" fontId="23" fillId="10" borderId="17" xfId="0" applyFont="1" applyFill="1" applyBorder="1" applyAlignment="1">
      <alignment horizontal="center" vertical="top" wrapText="1"/>
    </xf>
    <xf numFmtId="0" fontId="0" fillId="10" borderId="10" xfId="0" applyFill="1" applyBorder="1"/>
    <xf numFmtId="41" fontId="0" fillId="10" borderId="15" xfId="2" applyFont="1" applyFill="1" applyBorder="1"/>
    <xf numFmtId="41" fontId="9" fillId="23" borderId="0" xfId="2" applyFont="1" applyFill="1"/>
    <xf numFmtId="41" fontId="9" fillId="23" borderId="21" xfId="2" applyFont="1" applyFill="1" applyBorder="1"/>
    <xf numFmtId="0" fontId="0" fillId="10" borderId="17" xfId="0" applyFill="1" applyBorder="1"/>
    <xf numFmtId="41" fontId="0" fillId="10" borderId="11" xfId="2" applyFont="1" applyFill="1" applyBorder="1"/>
    <xf numFmtId="0" fontId="74" fillId="22" borderId="10" xfId="0" applyFont="1" applyFill="1" applyBorder="1" applyAlignment="1">
      <alignment horizontal="left" indent="1"/>
    </xf>
    <xf numFmtId="41" fontId="74" fillId="22" borderId="10" xfId="2" applyFont="1" applyFill="1" applyBorder="1"/>
    <xf numFmtId="41" fontId="74" fillId="23" borderId="10" xfId="2" applyFont="1" applyFill="1" applyBorder="1"/>
    <xf numFmtId="0" fontId="74" fillId="0" borderId="15" xfId="0" applyFont="1" applyBorder="1" applyAlignment="1">
      <alignment horizontal="left" indent="1"/>
    </xf>
    <xf numFmtId="41" fontId="74" fillId="0" borderId="47" xfId="2" applyFont="1" applyBorder="1"/>
    <xf numFmtId="41" fontId="74" fillId="0" borderId="16" xfId="2" applyFont="1" applyBorder="1"/>
    <xf numFmtId="0" fontId="0" fillId="0" borderId="18" xfId="0" applyBorder="1" applyAlignment="1">
      <alignment horizontal="left" indent="2"/>
    </xf>
    <xf numFmtId="41" fontId="0" fillId="23" borderId="21" xfId="2" applyFont="1" applyFill="1" applyBorder="1"/>
    <xf numFmtId="0" fontId="0" fillId="0" borderId="10" xfId="0" applyBorder="1" applyAlignment="1">
      <alignment horizontal="left" indent="2"/>
    </xf>
    <xf numFmtId="41" fontId="0" fillId="0" borderId="18" xfId="2" applyFont="1" applyBorder="1"/>
    <xf numFmtId="41" fontId="0" fillId="24" borderId="10" xfId="2" applyFont="1" applyFill="1" applyBorder="1"/>
    <xf numFmtId="41" fontId="23" fillId="22" borderId="10" xfId="2" applyFont="1" applyFill="1" applyBorder="1"/>
    <xf numFmtId="0" fontId="0" fillId="24" borderId="10" xfId="0" applyFill="1" applyBorder="1" applyAlignment="1">
      <alignment horizontal="right"/>
    </xf>
    <xf numFmtId="3" fontId="70" fillId="0" borderId="10" xfId="0" applyNumberFormat="1" applyFont="1" applyBorder="1"/>
    <xf numFmtId="3" fontId="0" fillId="10" borderId="0" xfId="0" applyNumberFormat="1" applyFill="1"/>
    <xf numFmtId="0" fontId="75" fillId="22" borderId="10" xfId="0" applyFont="1" applyFill="1" applyBorder="1"/>
    <xf numFmtId="3" fontId="75" fillId="22" borderId="10" xfId="0" applyNumberFormat="1" applyFont="1" applyFill="1" applyBorder="1"/>
    <xf numFmtId="0" fontId="1" fillId="0" borderId="3" xfId="3" applyFill="1" applyBorder="1" applyAlignment="1">
      <alignment wrapText="1"/>
    </xf>
    <xf numFmtId="41" fontId="0" fillId="0" borderId="10" xfId="2" applyFont="1" applyFill="1" applyBorder="1" applyAlignment="1">
      <alignment horizontal="center"/>
    </xf>
    <xf numFmtId="41" fontId="0" fillId="0" borderId="13" xfId="2" applyFont="1" applyFill="1" applyBorder="1"/>
    <xf numFmtId="0" fontId="0" fillId="0" borderId="1" xfId="0" applyBorder="1" applyAlignment="1">
      <alignment horizontal="center" wrapText="1"/>
    </xf>
    <xf numFmtId="0" fontId="70" fillId="0" borderId="2" xfId="0" applyFont="1" applyBorder="1" applyAlignment="1">
      <alignment wrapText="1"/>
    </xf>
    <xf numFmtId="14" fontId="70" fillId="0" borderId="2" xfId="0" applyNumberFormat="1" applyFont="1" applyBorder="1" applyAlignment="1">
      <alignment wrapText="1"/>
    </xf>
    <xf numFmtId="20" fontId="70" fillId="0" borderId="2" xfId="0" applyNumberFormat="1" applyFont="1" applyBorder="1"/>
    <xf numFmtId="0" fontId="70" fillId="0" borderId="1" xfId="0" applyFont="1" applyBorder="1" applyAlignment="1">
      <alignment horizontal="center"/>
    </xf>
    <xf numFmtId="0" fontId="70" fillId="0" borderId="3" xfId="0" applyFont="1" applyBorder="1" applyAlignment="1">
      <alignment wrapText="1"/>
    </xf>
    <xf numFmtId="0" fontId="78" fillId="0" borderId="1" xfId="0" applyFont="1" applyBorder="1" applyAlignment="1">
      <alignment wrapText="1"/>
    </xf>
    <xf numFmtId="0" fontId="8" fillId="0" borderId="7" xfId="0" applyFont="1" applyBorder="1" applyAlignment="1">
      <alignment wrapText="1"/>
    </xf>
    <xf numFmtId="0" fontId="70" fillId="0" borderId="8" xfId="0" applyFont="1" applyBorder="1" applyAlignment="1">
      <alignment wrapText="1"/>
    </xf>
    <xf numFmtId="0" fontId="10" fillId="0" borderId="3" xfId="0" applyFont="1" applyBorder="1" applyAlignment="1">
      <alignment wrapText="1"/>
    </xf>
    <xf numFmtId="0" fontId="77" fillId="23" borderId="0" xfId="0" applyFont="1" applyFill="1" applyAlignment="1">
      <alignment horizontal="left" vertical="center"/>
    </xf>
    <xf numFmtId="0" fontId="23" fillId="22" borderId="75" xfId="0" applyFont="1" applyFill="1" applyBorder="1" applyAlignment="1">
      <alignment horizontal="center"/>
    </xf>
    <xf numFmtId="0" fontId="23" fillId="22" borderId="0" xfId="0" applyFont="1" applyFill="1" applyAlignment="1">
      <alignment horizontal="center"/>
    </xf>
    <xf numFmtId="0" fontId="23" fillId="10" borderId="17" xfId="0" applyFont="1" applyFill="1" applyBorder="1" applyAlignment="1">
      <alignment horizontal="center" vertical="center"/>
    </xf>
    <xf numFmtId="0" fontId="23" fillId="10" borderId="18" xfId="0" applyFont="1" applyFill="1" applyBorder="1" applyAlignment="1">
      <alignment horizontal="center" vertical="center"/>
    </xf>
    <xf numFmtId="0" fontId="23" fillId="10" borderId="10" xfId="0" applyFont="1" applyFill="1" applyBorder="1" applyAlignment="1">
      <alignment horizontal="center"/>
    </xf>
    <xf numFmtId="0" fontId="76" fillId="9" borderId="0" xfId="0" applyFont="1" applyFill="1" applyAlignment="1">
      <alignment horizontal="left" vertical="center" wrapText="1"/>
    </xf>
    <xf numFmtId="0" fontId="63" fillId="0" borderId="3" xfId="0" applyFont="1" applyBorder="1" applyAlignment="1">
      <alignment horizontal="center"/>
    </xf>
    <xf numFmtId="0" fontId="24" fillId="21" borderId="29" xfId="0" applyFont="1" applyFill="1" applyBorder="1" applyAlignment="1">
      <alignment horizontal="center" vertical="center"/>
    </xf>
    <xf numFmtId="0" fontId="34" fillId="10" borderId="0" xfId="0" applyFont="1" applyFill="1" applyAlignment="1">
      <alignment horizontal="left" vertical="top" wrapText="1"/>
    </xf>
    <xf numFmtId="0" fontId="35" fillId="11" borderId="56" xfId="0" applyFont="1" applyFill="1" applyBorder="1" applyAlignment="1">
      <alignment horizontal="left" vertical="top" wrapText="1"/>
    </xf>
    <xf numFmtId="0" fontId="35" fillId="11" borderId="60" xfId="0" applyFont="1" applyFill="1" applyBorder="1" applyAlignment="1">
      <alignment horizontal="left" vertical="top" wrapText="1"/>
    </xf>
    <xf numFmtId="0" fontId="35" fillId="11" borderId="64" xfId="0" applyFont="1" applyFill="1" applyBorder="1" applyAlignment="1">
      <alignment horizontal="left" vertical="top" wrapText="1"/>
    </xf>
    <xf numFmtId="14" fontId="35" fillId="11" borderId="57" xfId="0" applyNumberFormat="1" applyFont="1" applyFill="1" applyBorder="1" applyAlignment="1">
      <alignment horizontal="center" vertical="center"/>
    </xf>
    <xf numFmtId="14" fontId="35" fillId="11" borderId="58" xfId="0" applyNumberFormat="1" applyFont="1" applyFill="1" applyBorder="1" applyAlignment="1">
      <alignment horizontal="center" vertical="center"/>
    </xf>
    <xf numFmtId="14" fontId="35" fillId="11" borderId="59" xfId="0" applyNumberFormat="1" applyFont="1" applyFill="1" applyBorder="1" applyAlignment="1">
      <alignment horizontal="center" vertical="center"/>
    </xf>
    <xf numFmtId="14" fontId="35" fillId="11" borderId="37" xfId="0" applyNumberFormat="1" applyFont="1" applyFill="1" applyBorder="1" applyAlignment="1">
      <alignment horizontal="center" vertical="center"/>
    </xf>
    <xf numFmtId="14" fontId="35" fillId="11" borderId="38" xfId="0" applyNumberFormat="1" applyFont="1" applyFill="1" applyBorder="1" applyAlignment="1">
      <alignment horizontal="center" vertical="center"/>
    </xf>
    <xf numFmtId="14" fontId="35" fillId="11" borderId="39" xfId="0" applyNumberFormat="1" applyFont="1" applyFill="1" applyBorder="1" applyAlignment="1">
      <alignment horizontal="center" vertical="center"/>
    </xf>
    <xf numFmtId="0" fontId="45" fillId="10" borderId="0" xfId="0" applyFont="1" applyFill="1" applyAlignment="1">
      <alignment horizontal="left" vertical="center" wrapText="1"/>
    </xf>
    <xf numFmtId="0" fontId="49" fillId="10" borderId="0" xfId="0" applyFont="1" applyFill="1" applyAlignment="1">
      <alignment horizontal="left" vertical="top" wrapText="1"/>
    </xf>
    <xf numFmtId="0" fontId="25" fillId="11" borderId="61" xfId="0" applyFont="1" applyFill="1" applyBorder="1" applyAlignment="1">
      <alignment horizontal="center" vertical="center" wrapText="1"/>
    </xf>
    <xf numFmtId="0" fontId="25" fillId="11" borderId="63" xfId="0" applyFont="1" applyFill="1" applyBorder="1" applyAlignment="1">
      <alignment horizontal="center" vertical="center" wrapText="1"/>
    </xf>
    <xf numFmtId="0" fontId="25" fillId="11" borderId="55" xfId="0" applyFont="1" applyFill="1" applyBorder="1" applyAlignment="1">
      <alignment horizontal="center" vertical="center" wrapText="1"/>
    </xf>
    <xf numFmtId="14" fontId="25" fillId="11" borderId="26" xfId="0" applyNumberFormat="1" applyFont="1" applyFill="1" applyBorder="1" applyAlignment="1">
      <alignment horizontal="center"/>
    </xf>
    <xf numFmtId="14" fontId="25" fillId="11" borderId="28" xfId="0" applyNumberFormat="1" applyFont="1" applyFill="1" applyBorder="1" applyAlignment="1">
      <alignment horizontal="center"/>
    </xf>
    <xf numFmtId="0" fontId="0" fillId="0" borderId="0" xfId="0" applyAlignment="1">
      <alignment horizontal="left" vertical="center" wrapText="1"/>
    </xf>
    <xf numFmtId="0" fontId="15" fillId="6" borderId="8" xfId="0" applyFont="1" applyFill="1" applyBorder="1" applyAlignment="1">
      <alignment wrapText="1"/>
    </xf>
    <xf numFmtId="0" fontId="15" fillId="6" borderId="6" xfId="0" applyFont="1" applyFill="1" applyBorder="1" applyAlignment="1">
      <alignment wrapText="1"/>
    </xf>
    <xf numFmtId="0" fontId="15" fillId="6" borderId="24" xfId="0" applyFont="1" applyFill="1" applyBorder="1" applyAlignment="1">
      <alignment wrapText="1"/>
    </xf>
    <xf numFmtId="0" fontId="15" fillId="6" borderId="25" xfId="0" applyFont="1" applyFill="1" applyBorder="1" applyAlignment="1">
      <alignment wrapText="1"/>
    </xf>
    <xf numFmtId="0" fontId="15" fillId="6" borderId="19" xfId="0" applyFont="1" applyFill="1" applyBorder="1" applyAlignment="1">
      <alignment wrapText="1"/>
    </xf>
    <xf numFmtId="0" fontId="15" fillId="6" borderId="2" xfId="0" applyFont="1" applyFill="1" applyBorder="1" applyAlignment="1">
      <alignment wrapText="1"/>
    </xf>
    <xf numFmtId="0" fontId="15" fillId="6" borderId="7" xfId="0" applyFont="1" applyFill="1" applyBorder="1" applyAlignment="1">
      <alignment wrapText="1"/>
    </xf>
    <xf numFmtId="0" fontId="15" fillId="6" borderId="5" xfId="0" applyFont="1" applyFill="1" applyBorder="1" applyAlignment="1">
      <alignment wrapText="1"/>
    </xf>
    <xf numFmtId="0" fontId="15" fillId="6" borderId="47" xfId="0" applyFont="1" applyFill="1" applyBorder="1" applyAlignment="1">
      <alignment wrapText="1"/>
    </xf>
    <xf numFmtId="0" fontId="15" fillId="6" borderId="46" xfId="0" applyFont="1" applyFill="1" applyBorder="1" applyAlignment="1">
      <alignment wrapText="1"/>
    </xf>
    <xf numFmtId="0" fontId="15" fillId="6" borderId="11" xfId="0" applyFont="1" applyFill="1" applyBorder="1" applyAlignment="1">
      <alignment wrapText="1"/>
    </xf>
    <xf numFmtId="0" fontId="15" fillId="6" borderId="44" xfId="0" applyFont="1" applyFill="1" applyBorder="1" applyAlignment="1">
      <alignment wrapText="1"/>
    </xf>
    <xf numFmtId="0" fontId="15" fillId="6" borderId="17" xfId="0" applyFont="1" applyFill="1" applyBorder="1" applyAlignment="1">
      <alignment wrapText="1"/>
    </xf>
    <xf numFmtId="0" fontId="15" fillId="6" borderId="48" xfId="0" applyFont="1" applyFill="1" applyBorder="1" applyAlignment="1">
      <alignment wrapText="1"/>
    </xf>
    <xf numFmtId="0" fontId="0" fillId="0" borderId="2" xfId="0" applyFill="1" applyBorder="1"/>
    <xf numFmtId="14" fontId="0" fillId="0" borderId="2" xfId="0" applyNumberFormat="1" applyFill="1" applyBorder="1" applyAlignment="1">
      <alignment wrapText="1"/>
    </xf>
    <xf numFmtId="20" fontId="0" fillId="0" borderId="2" xfId="0" applyNumberFormat="1" applyFill="1" applyBorder="1"/>
    <xf numFmtId="0" fontId="29" fillId="0" borderId="1" xfId="0" applyFont="1" applyFill="1" applyBorder="1" applyAlignment="1">
      <alignment wrapText="1"/>
    </xf>
    <xf numFmtId="0" fontId="0" fillId="0" borderId="3" xfId="0" applyFill="1" applyBorder="1" applyAlignment="1">
      <alignment wrapText="1"/>
    </xf>
    <xf numFmtId="0" fontId="64" fillId="0" borderId="2" xfId="0" applyFont="1" applyBorder="1" applyAlignment="1"/>
    <xf numFmtId="0" fontId="15" fillId="6" borderId="47" xfId="0" applyFont="1" applyFill="1" applyBorder="1" applyAlignment="1"/>
    <xf numFmtId="0" fontId="15" fillId="6" borderId="46" xfId="0" applyFont="1" applyFill="1" applyBorder="1" applyAlignment="1"/>
    <xf numFmtId="0" fontId="15" fillId="6" borderId="17" xfId="0" applyFont="1" applyFill="1" applyBorder="1" applyAlignment="1"/>
    <xf numFmtId="0" fontId="15" fillId="6" borderId="48" xfId="0" applyFont="1" applyFill="1" applyBorder="1" applyAlignment="1"/>
    <xf numFmtId="0" fontId="15" fillId="6" borderId="19" xfId="0" applyFont="1" applyFill="1" applyBorder="1" applyAlignment="1"/>
    <xf numFmtId="0" fontId="15" fillId="6" borderId="2" xfId="0" applyFont="1" applyFill="1" applyBorder="1" applyAlignment="1"/>
    <xf numFmtId="0" fontId="15" fillId="6" borderId="22" xfId="0" applyFont="1" applyFill="1" applyBorder="1" applyAlignment="1"/>
    <xf numFmtId="0" fontId="15" fillId="6" borderId="7" xfId="0" applyFont="1" applyFill="1" applyBorder="1" applyAlignment="1"/>
    <xf numFmtId="0" fontId="15" fillId="6" borderId="23" xfId="0" applyFont="1" applyFill="1" applyBorder="1" applyAlignment="1"/>
    <xf numFmtId="0" fontId="15" fillId="6" borderId="5" xfId="0" applyFont="1" applyFill="1" applyBorder="1" applyAlignment="1"/>
    <xf numFmtId="0" fontId="15" fillId="6" borderId="49" xfId="0" applyFont="1" applyFill="1" applyBorder="1" applyAlignment="1"/>
    <xf numFmtId="0" fontId="15" fillId="6" borderId="50" xfId="0" applyFont="1" applyFill="1" applyBorder="1" applyAlignment="1"/>
  </cellXfs>
  <cellStyles count="5">
    <cellStyle name="Hipervínculo" xfId="3" builtinId="8"/>
    <cellStyle name="Hyperlink" xfId="1" xr:uid="{00000000-000B-0000-0000-000008000000}"/>
    <cellStyle name="Millares [0]" xfId="2" builtinId="6"/>
    <cellStyle name="Normal" xfId="0" builtinId="0"/>
    <cellStyle name="Porcentaje" xfId="4" builtinId="5"/>
  </cellStyles>
  <dxfs count="10">
    <dxf>
      <border diagonalUp="0" diagonalDown="0">
        <left style="thin">
          <color rgb="FF000000"/>
        </left>
        <right/>
        <top style="thin">
          <color rgb="FF000000"/>
        </top>
        <bottom style="thin">
          <color rgb="FF000000"/>
        </bottom>
        <vertical/>
        <horizontal/>
      </border>
    </dxf>
    <dxf>
      <alignment horizontal="center"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242424"/>
        <name val="Aptos"/>
        <scheme val="none"/>
      </font>
      <fill>
        <patternFill patternType="solid">
          <fgColor indexed="64"/>
          <bgColor rgb="FFFFFFFF"/>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diagonalUp="0" diagonalDown="0">
        <left/>
        <right style="thin">
          <color rgb="FF000000"/>
        </right>
        <top style="thin">
          <color rgb="FF000000"/>
        </top>
        <bottom style="thin">
          <color rgb="FF000000"/>
        </bottom>
        <vertical/>
        <horizontal/>
      </border>
    </dxf>
    <dxf>
      <border diagonalUp="0" diagonalDown="0">
        <left/>
        <right style="thin">
          <color rgb="FF000000"/>
        </right>
        <top style="thin">
          <color rgb="FF000000"/>
        </top>
        <bottom style="thin">
          <color rgb="FF000000"/>
        </bottom>
        <vertical/>
        <horizontal/>
      </border>
    </dxf>
    <dxf>
      <border diagonalUp="0" diagonalDown="0">
        <left/>
        <right style="thin">
          <color rgb="FF000000"/>
        </right>
        <top style="thin">
          <color rgb="FF000000"/>
        </top>
        <bottom style="thin">
          <color rgb="FF000000"/>
        </bottom>
        <vertical/>
        <horizontal/>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1"/>
        <color theme="0"/>
        <name val="Aptos Narrow"/>
        <family val="2"/>
        <scheme val="minor"/>
      </font>
      <fill>
        <patternFill patternType="solid">
          <fgColor indexed="64"/>
          <bgColor theme="4" tint="-0.249977111117893"/>
        </patternFill>
      </fill>
      <alignment vertical="center"/>
      <border diagonalUp="0" diagonalDown="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racelli%20Vasquez\Downloads\Cuadratura%20Posgrado%20y%20Post&#237;tulo%20(UF)%202024-12-31_v1%20(1).xlsx" TargetMode="External"/><Relationship Id="rId1" Type="http://schemas.openxmlformats.org/officeDocument/2006/relationships/externalLinkPath" Target="file:///C:\Users\Aracelli%20Vasquez\Downloads\Cuadratura%20Posgrado%20y%20Post&#237;tulo%20(UF)%202024-12-31_v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atura diciembre 2024 (UF)"/>
      <sheetName val="Hoja1"/>
    </sheetNames>
    <sheetDataSet>
      <sheetData sheetId="0" refreshError="1"/>
      <sheetData sheetId="1">
        <row r="6">
          <cell r="C6">
            <v>4020743828.8488913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DBA184-A348-4D6D-937C-2FB3A3CF3D69}" name="Tabla2" displayName="Tabla2" ref="A2:F99" totalsRowShown="0" headerRowDxfId="9" headerRowBorderDxfId="7" tableBorderDxfId="8" totalsRowBorderDxfId="6">
  <autoFilter ref="A2:F99" xr:uid="{89DBA184-A348-4D6D-937C-2FB3A3CF3D69}"/>
  <tableColumns count="6">
    <tableColumn id="1" xr3:uid="{81296CFB-8FBD-44C4-92F6-FBCB2BB0EC9A}" name=" " dataDxfId="5"/>
    <tableColumn id="5" xr3:uid="{101CF3DD-613E-49FD-847B-4D813C1D91B4}" name="FECHA RECEPCIÓN PREGUNTA" dataDxfId="4"/>
    <tableColumn id="6" xr3:uid="{DA4CD286-D59E-410B-BA63-9E51C5162443}" name="HORA RECEPCIÓN PREGUNTA" dataDxfId="3"/>
    <tableColumn id="2" xr3:uid="{FBF65126-2B93-4450-A637-29B8326D7E64}" name="PREGUNTA" dataDxfId="2"/>
    <tableColumn id="3" xr3:uid="{F220662E-1254-4944-AD1A-02A00D874509}" name="ADJUNTOS A PREGUNTA" dataDxfId="1"/>
    <tableColumn id="4" xr3:uid="{1426DAA5-5F25-4706-A292-AB0FDFEFC111}" name="RESPUESTA"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b:/r/personal/kimberly_catalan_uv_cl/Documents/PROCESOS%20ADQUISICIONES/LICITACIONES/EMPRESTITO%20REESTRUCTURACION%20DE%20PASIVOS/03_BASES/PREGUNTAS/20250528_formulario_circular62_art85_02-06-2025%20(1).pdf?csf=1&amp;web=1&amp;e=wlmike" TargetMode="External"/><Relationship Id="rId2" Type="http://schemas.openxmlformats.org/officeDocument/2006/relationships/hyperlink" Target="../../../../../../../../:i:/g/personal/kimberly_catalan_uv_cl/EdZ0YRy_ScZIo_8mpfBek2cBC1yeNkqiKYQvo-9TsjSFng?email=kimberly.catalan%40uv.cl&amp;e=Wi2Jz0" TargetMode="External"/><Relationship Id="rId1" Type="http://schemas.openxmlformats.org/officeDocument/2006/relationships/hyperlink" Target="../../../../../../../../:i:/g/personal/kimberly_catalan_uv_cl/EeTT2IidoH5Cr4msJTpXZ5kBL51RGgRXJJVO-X5SMrHS1w?email=kimberly.catalan%40uv.cl&amp;e=WbpzsG" TargetMode="External"/><Relationship Id="rId5" Type="http://schemas.openxmlformats.org/officeDocument/2006/relationships/table" Target="../tables/table1.xml"/><Relationship Id="rId4" Type="http://schemas.openxmlformats.org/officeDocument/2006/relationships/hyperlink" Target="../../../../../../../../:x:/r/personal/kimberly_catalan_uv_cl/Documents/PROCESOS%20ADQUISICIONES/LICITACIONES/EMPRESTITO%20REESTRUCTURACION%20DE%20PASIVOS/03_BASES/PREGUNTAS/Copia%20de%20FICHA%20UNIVERSIDADES%20(1).xlsx?d=we9f99acc9585452fbb174220743fbc5a&amp;csf=1&amp;web=1&amp;e=EXSPK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ED2E-E5C7-4A6F-A451-26DFE1ADC60A}">
  <dimension ref="A1:G99"/>
  <sheetViews>
    <sheetView tabSelected="1" topLeftCell="B1" zoomScale="70" zoomScaleNormal="70" workbookViewId="0">
      <selection activeCell="E36" sqref="E36"/>
    </sheetView>
  </sheetViews>
  <sheetFormatPr defaultColWidth="11.42578125" defaultRowHeight="14.45"/>
  <cols>
    <col min="1" max="1" width="5.28515625" bestFit="1" customWidth="1"/>
    <col min="2" max="2" width="14" customWidth="1"/>
    <col min="3" max="3" width="11.85546875" customWidth="1"/>
    <col min="4" max="4" width="92.85546875" style="1" customWidth="1"/>
    <col min="5" max="5" width="22.7109375" style="296" customWidth="1"/>
    <col min="6" max="6" width="61.7109375" customWidth="1"/>
    <col min="7" max="7" width="11.42578125" style="304"/>
  </cols>
  <sheetData>
    <row r="1" spans="1:7">
      <c r="B1" s="1"/>
      <c r="C1" s="1"/>
    </row>
    <row r="2" spans="1:7" s="304" customFormat="1" ht="43.5">
      <c r="A2" s="316" t="s">
        <v>0</v>
      </c>
      <c r="B2" s="317" t="s">
        <v>1</v>
      </c>
      <c r="C2" s="317" t="s">
        <v>2</v>
      </c>
      <c r="D2" s="318" t="s">
        <v>3</v>
      </c>
      <c r="E2" s="319" t="s">
        <v>4</v>
      </c>
      <c r="F2" s="320" t="s">
        <v>5</v>
      </c>
    </row>
    <row r="3" spans="1:7" ht="29.25">
      <c r="A3" s="2">
        <v>1</v>
      </c>
      <c r="B3" s="9">
        <v>45827</v>
      </c>
      <c r="C3" s="10">
        <v>0.55763888888888891</v>
      </c>
      <c r="D3" s="6" t="s">
        <v>6</v>
      </c>
      <c r="E3" s="416" t="s">
        <v>7</v>
      </c>
      <c r="F3" s="4"/>
      <c r="G3"/>
    </row>
    <row r="4" spans="1:7" ht="29.25">
      <c r="A4" s="3">
        <v>2</v>
      </c>
      <c r="B4" s="9">
        <v>45827</v>
      </c>
      <c r="C4" s="10">
        <v>0.55763888888888891</v>
      </c>
      <c r="D4" s="6" t="s">
        <v>8</v>
      </c>
      <c r="E4" s="416" t="s">
        <v>7</v>
      </c>
      <c r="F4" s="4"/>
      <c r="G4"/>
    </row>
    <row r="5" spans="1:7" ht="29.25">
      <c r="A5" s="2">
        <v>3</v>
      </c>
      <c r="B5" s="9">
        <v>45827</v>
      </c>
      <c r="C5" s="10">
        <v>0.55763888888888891</v>
      </c>
      <c r="D5" s="6" t="s">
        <v>9</v>
      </c>
      <c r="E5" s="416" t="s">
        <v>7</v>
      </c>
      <c r="F5" s="4"/>
      <c r="G5"/>
    </row>
    <row r="6" spans="1:7" ht="43.5">
      <c r="A6" s="350">
        <v>4</v>
      </c>
      <c r="B6" s="347">
        <v>45827</v>
      </c>
      <c r="C6" s="348">
        <v>0.55763888888888891</v>
      </c>
      <c r="D6" s="351" t="s">
        <v>10</v>
      </c>
      <c r="E6" s="349"/>
      <c r="F6" s="12" t="s">
        <v>11</v>
      </c>
      <c r="G6"/>
    </row>
    <row r="7" spans="1:7" ht="57.75">
      <c r="A7" s="366">
        <v>5</v>
      </c>
      <c r="B7" s="367">
        <v>45827</v>
      </c>
      <c r="C7" s="368">
        <v>0.55763888888888891</v>
      </c>
      <c r="D7" s="369" t="s">
        <v>12</v>
      </c>
      <c r="E7" s="387" t="s">
        <v>13</v>
      </c>
      <c r="F7" s="12" t="s">
        <v>14</v>
      </c>
      <c r="G7"/>
    </row>
    <row r="8" spans="1:7" ht="101.25">
      <c r="A8" s="370">
        <v>6</v>
      </c>
      <c r="B8" s="367">
        <v>45827</v>
      </c>
      <c r="C8" s="368">
        <v>0.55763888888888891</v>
      </c>
      <c r="D8" s="371" t="s">
        <v>15</v>
      </c>
      <c r="E8" s="372" t="s">
        <v>16</v>
      </c>
      <c r="F8" s="306" t="s">
        <v>17</v>
      </c>
      <c r="G8"/>
    </row>
    <row r="9" spans="1:7" ht="29.25">
      <c r="A9" s="2">
        <v>7</v>
      </c>
      <c r="B9" s="9">
        <v>45827</v>
      </c>
      <c r="C9" s="373">
        <v>0.55763888888888891</v>
      </c>
      <c r="D9" s="374" t="s">
        <v>18</v>
      </c>
      <c r="E9" s="387" t="s">
        <v>13</v>
      </c>
      <c r="F9" s="261" t="s">
        <v>19</v>
      </c>
      <c r="G9"/>
    </row>
    <row r="10" spans="1:7" ht="15">
      <c r="A10" s="3">
        <v>8</v>
      </c>
      <c r="B10" s="9">
        <v>45827</v>
      </c>
      <c r="C10" s="10">
        <v>0.55763888888888891</v>
      </c>
      <c r="D10" s="308" t="s">
        <v>20</v>
      </c>
      <c r="E10" s="309"/>
      <c r="F10" s="119" t="s">
        <v>21</v>
      </c>
      <c r="G10"/>
    </row>
    <row r="11" spans="1:7" ht="29.25">
      <c r="A11" s="370">
        <v>9</v>
      </c>
      <c r="B11" s="367">
        <v>45827</v>
      </c>
      <c r="C11" s="376">
        <v>0.55763888888888891</v>
      </c>
      <c r="D11" s="377" t="s">
        <v>22</v>
      </c>
      <c r="E11" s="375"/>
      <c r="F11" s="378" t="s">
        <v>23</v>
      </c>
      <c r="G11"/>
    </row>
    <row r="12" spans="1:7" ht="29.25">
      <c r="A12" s="350">
        <v>10</v>
      </c>
      <c r="B12" s="347">
        <v>45827</v>
      </c>
      <c r="C12" s="348">
        <v>0.55763888888888891</v>
      </c>
      <c r="D12" s="351" t="s">
        <v>24</v>
      </c>
      <c r="E12" s="345" t="s">
        <v>25</v>
      </c>
      <c r="F12" s="12" t="s">
        <v>26</v>
      </c>
      <c r="G12"/>
    </row>
    <row r="13" spans="1:7" ht="15">
      <c r="A13" s="350">
        <v>11</v>
      </c>
      <c r="B13" s="347">
        <v>45827</v>
      </c>
      <c r="C13" s="348">
        <v>0.55763888888888891</v>
      </c>
      <c r="D13" s="351" t="s">
        <v>27</v>
      </c>
      <c r="E13" s="345" t="s">
        <v>25</v>
      </c>
      <c r="F13" s="12" t="s">
        <v>28</v>
      </c>
      <c r="G13"/>
    </row>
    <row r="14" spans="1:7" ht="29.25">
      <c r="A14" s="350">
        <v>12</v>
      </c>
      <c r="B14" s="347">
        <v>45827</v>
      </c>
      <c r="C14" s="348">
        <v>0.55763888888888891</v>
      </c>
      <c r="D14" s="351" t="s">
        <v>29</v>
      </c>
      <c r="E14" s="345" t="s">
        <v>30</v>
      </c>
      <c r="F14" s="12" t="s">
        <v>31</v>
      </c>
      <c r="G14"/>
    </row>
    <row r="15" spans="1:7" ht="29.25">
      <c r="A15" s="346">
        <v>13</v>
      </c>
      <c r="B15" s="347">
        <v>45827</v>
      </c>
      <c r="C15" s="348">
        <v>0.55763888888888891</v>
      </c>
      <c r="D15" s="6" t="s">
        <v>32</v>
      </c>
      <c r="E15" s="345" t="s">
        <v>33</v>
      </c>
      <c r="F15" s="4" t="s">
        <v>34</v>
      </c>
      <c r="G15"/>
    </row>
    <row r="16" spans="1:7" ht="43.5">
      <c r="A16" s="346">
        <v>14</v>
      </c>
      <c r="B16" s="347">
        <v>45827</v>
      </c>
      <c r="C16" s="348">
        <v>0.55763888888888891</v>
      </c>
      <c r="D16" s="6" t="s">
        <v>35</v>
      </c>
      <c r="E16" s="345" t="s">
        <v>33</v>
      </c>
      <c r="F16" s="12" t="s">
        <v>36</v>
      </c>
      <c r="G16"/>
    </row>
    <row r="17" spans="1:7" ht="15">
      <c r="A17" s="346">
        <v>15</v>
      </c>
      <c r="B17" s="347">
        <v>45827</v>
      </c>
      <c r="C17" s="348">
        <v>0.55763888888888891</v>
      </c>
      <c r="D17" s="6" t="s">
        <v>37</v>
      </c>
      <c r="E17" s="345" t="s">
        <v>33</v>
      </c>
      <c r="F17" s="12" t="s">
        <v>34</v>
      </c>
      <c r="G17"/>
    </row>
    <row r="18" spans="1:7" ht="33.75">
      <c r="A18" s="350">
        <v>16</v>
      </c>
      <c r="B18" s="347">
        <v>45827</v>
      </c>
      <c r="C18" s="348">
        <v>0.55763888888888891</v>
      </c>
      <c r="D18" s="352" t="s">
        <v>38</v>
      </c>
      <c r="E18" s="345" t="s">
        <v>16</v>
      </c>
      <c r="F18" s="353" t="s">
        <v>39</v>
      </c>
      <c r="G18"/>
    </row>
    <row r="19" spans="1:7" ht="15">
      <c r="A19" s="2">
        <v>17</v>
      </c>
      <c r="B19" s="9">
        <v>45827</v>
      </c>
      <c r="C19" s="10">
        <v>0.55763888888888891</v>
      </c>
      <c r="D19" s="297" t="s">
        <v>40</v>
      </c>
      <c r="E19" s="280"/>
      <c r="F19" s="4" t="s">
        <v>41</v>
      </c>
      <c r="G19"/>
    </row>
    <row r="20" spans="1:7" ht="72.75">
      <c r="A20" s="3">
        <v>18</v>
      </c>
      <c r="B20" s="9">
        <v>45827</v>
      </c>
      <c r="C20" s="10">
        <v>0.55763888888888891</v>
      </c>
      <c r="D20" s="297" t="s">
        <v>42</v>
      </c>
      <c r="E20" s="280"/>
      <c r="F20" s="12" t="s">
        <v>43</v>
      </c>
      <c r="G20"/>
    </row>
    <row r="21" spans="1:7" ht="15">
      <c r="A21" s="2">
        <v>19</v>
      </c>
      <c r="B21" s="9">
        <v>45827</v>
      </c>
      <c r="C21" s="10">
        <v>0.55763888888888891</v>
      </c>
      <c r="D21" s="342" t="s">
        <v>44</v>
      </c>
      <c r="E21" s="280"/>
      <c r="F21" s="12" t="s">
        <v>45</v>
      </c>
      <c r="G21"/>
    </row>
    <row r="22" spans="1:7" s="305" customFormat="1" ht="43.5">
      <c r="A22" s="329">
        <v>20</v>
      </c>
      <c r="B22" s="330">
        <v>45831</v>
      </c>
      <c r="C22" s="331">
        <v>0.62152777777777779</v>
      </c>
      <c r="D22" s="334" t="s">
        <v>46</v>
      </c>
      <c r="E22" s="332"/>
      <c r="F22" s="333" t="s">
        <v>47</v>
      </c>
    </row>
    <row r="23" spans="1:7" ht="29.25">
      <c r="A23" s="2">
        <v>21</v>
      </c>
      <c r="B23" s="9">
        <v>45831</v>
      </c>
      <c r="C23" s="11">
        <v>0.62152777777777779</v>
      </c>
      <c r="D23" s="338" t="s">
        <v>48</v>
      </c>
      <c r="E23" s="280"/>
      <c r="F23" s="12" t="s">
        <v>49</v>
      </c>
      <c r="G23"/>
    </row>
    <row r="24" spans="1:7" ht="57.75">
      <c r="A24" s="3">
        <v>22</v>
      </c>
      <c r="B24" s="9">
        <v>45831</v>
      </c>
      <c r="C24" s="11">
        <v>0.62152777777777779</v>
      </c>
      <c r="D24" s="338" t="s">
        <v>50</v>
      </c>
      <c r="E24" s="280"/>
      <c r="F24" s="12" t="s">
        <v>51</v>
      </c>
      <c r="G24"/>
    </row>
    <row r="25" spans="1:7" ht="29.25">
      <c r="A25" s="2">
        <v>23</v>
      </c>
      <c r="B25" s="9">
        <v>45831</v>
      </c>
      <c r="C25" s="11">
        <v>0.62152777777777779</v>
      </c>
      <c r="D25" s="338" t="s">
        <v>52</v>
      </c>
      <c r="E25" s="280"/>
      <c r="F25" s="12" t="s">
        <v>53</v>
      </c>
      <c r="G25"/>
    </row>
    <row r="26" spans="1:7" ht="43.5">
      <c r="A26" s="3">
        <v>24</v>
      </c>
      <c r="B26" s="9">
        <v>45831</v>
      </c>
      <c r="C26" s="11">
        <v>0.62152777777777779</v>
      </c>
      <c r="D26" s="338" t="s">
        <v>54</v>
      </c>
      <c r="E26" s="280"/>
      <c r="F26" s="12" t="s">
        <v>55</v>
      </c>
      <c r="G26"/>
    </row>
    <row r="27" spans="1:7" ht="29.25">
      <c r="A27" s="329">
        <v>25</v>
      </c>
      <c r="B27" s="330">
        <v>45831</v>
      </c>
      <c r="C27" s="331">
        <v>0.62152777777777779</v>
      </c>
      <c r="D27" s="334" t="s">
        <v>56</v>
      </c>
      <c r="E27" s="332"/>
      <c r="F27" s="333" t="s">
        <v>57</v>
      </c>
      <c r="G27"/>
    </row>
    <row r="28" spans="1:7" ht="43.5">
      <c r="A28" s="329">
        <v>26</v>
      </c>
      <c r="B28" s="330">
        <v>45831</v>
      </c>
      <c r="C28" s="331">
        <v>0.62152777777777779</v>
      </c>
      <c r="D28" s="334" t="s">
        <v>58</v>
      </c>
      <c r="E28" s="332"/>
      <c r="F28" s="333" t="s">
        <v>59</v>
      </c>
      <c r="G28"/>
    </row>
    <row r="29" spans="1:7" ht="43.5">
      <c r="A29" s="2">
        <v>27</v>
      </c>
      <c r="B29" s="9">
        <v>45831</v>
      </c>
      <c r="C29" s="11">
        <v>0.62152777777777779</v>
      </c>
      <c r="D29" s="339" t="s">
        <v>60</v>
      </c>
      <c r="E29" s="280"/>
      <c r="F29" s="12" t="s">
        <v>61</v>
      </c>
      <c r="G29"/>
    </row>
    <row r="30" spans="1:7" ht="43.5">
      <c r="A30" s="3">
        <v>28</v>
      </c>
      <c r="B30" s="9">
        <v>45831</v>
      </c>
      <c r="C30" s="11">
        <v>0.62152777777777779</v>
      </c>
      <c r="D30" s="339" t="s">
        <v>62</v>
      </c>
      <c r="E30" s="280"/>
      <c r="F30" s="12" t="s">
        <v>63</v>
      </c>
      <c r="G30"/>
    </row>
    <row r="31" spans="1:7" ht="72.75">
      <c r="A31" s="2">
        <v>29</v>
      </c>
      <c r="B31" s="9">
        <v>45831</v>
      </c>
      <c r="C31" s="11">
        <v>0.62152777777777779</v>
      </c>
      <c r="D31" s="339" t="s">
        <v>64</v>
      </c>
      <c r="E31" s="280"/>
      <c r="F31" s="12" t="s">
        <v>65</v>
      </c>
      <c r="G31"/>
    </row>
    <row r="32" spans="1:7" ht="81" customHeight="1">
      <c r="A32" s="3">
        <v>30</v>
      </c>
      <c r="B32" s="9">
        <v>45831</v>
      </c>
      <c r="C32" s="11">
        <v>0.62152777777777779</v>
      </c>
      <c r="D32" s="339" t="s">
        <v>66</v>
      </c>
      <c r="E32" s="280"/>
      <c r="F32" s="425" t="s">
        <v>67</v>
      </c>
      <c r="G32"/>
    </row>
    <row r="33" spans="1:7" ht="30.75">
      <c r="A33" s="2">
        <v>31</v>
      </c>
      <c r="B33" s="9">
        <v>45831</v>
      </c>
      <c r="C33" s="11">
        <v>0.62152777777777779</v>
      </c>
      <c r="D33" s="340" t="s">
        <v>68</v>
      </c>
      <c r="E33" s="280"/>
      <c r="F33" s="12" t="s">
        <v>69</v>
      </c>
      <c r="G33"/>
    </row>
    <row r="34" spans="1:7" ht="15">
      <c r="A34" s="346">
        <v>32</v>
      </c>
      <c r="B34" s="347">
        <v>45831</v>
      </c>
      <c r="C34" s="348">
        <v>0.62152777777777779</v>
      </c>
      <c r="D34" s="6" t="s">
        <v>70</v>
      </c>
      <c r="E34" s="345" t="s">
        <v>33</v>
      </c>
      <c r="F34" s="12" t="s">
        <v>71</v>
      </c>
      <c r="G34"/>
    </row>
    <row r="35" spans="1:7" ht="87">
      <c r="A35" s="2">
        <v>33</v>
      </c>
      <c r="B35" s="9">
        <v>45831</v>
      </c>
      <c r="C35" s="11">
        <v>0.62152777777777779</v>
      </c>
      <c r="D35" s="341" t="s">
        <v>72</v>
      </c>
      <c r="E35" s="280"/>
      <c r="F35" s="12" t="s">
        <v>73</v>
      </c>
      <c r="G35"/>
    </row>
    <row r="36" spans="1:7" ht="37.5" customHeight="1">
      <c r="A36" s="3">
        <v>34</v>
      </c>
      <c r="B36" s="9">
        <v>45831</v>
      </c>
      <c r="C36" s="11">
        <v>0.62152777777777779</v>
      </c>
      <c r="D36" s="124" t="s">
        <v>74</v>
      </c>
      <c r="E36" s="416" t="s">
        <v>75</v>
      </c>
      <c r="F36" s="12" t="s">
        <v>76</v>
      </c>
      <c r="G36"/>
    </row>
    <row r="37" spans="1:7" ht="43.5">
      <c r="A37" s="370">
        <v>35</v>
      </c>
      <c r="B37" s="367">
        <v>45831</v>
      </c>
      <c r="C37" s="368">
        <v>0.62152777777777779</v>
      </c>
      <c r="D37" s="124" t="s">
        <v>77</v>
      </c>
      <c r="E37" s="372" t="s">
        <v>16</v>
      </c>
      <c r="F37" s="378" t="s">
        <v>78</v>
      </c>
      <c r="G37"/>
    </row>
    <row r="38" spans="1:7" ht="57.75">
      <c r="A38" s="3">
        <v>36</v>
      </c>
      <c r="B38" s="9">
        <v>45831</v>
      </c>
      <c r="C38" s="11">
        <v>0.62152777777777779</v>
      </c>
      <c r="D38" s="124" t="s">
        <v>79</v>
      </c>
      <c r="E38" s="372" t="s">
        <v>16</v>
      </c>
      <c r="F38" s="378" t="s">
        <v>80</v>
      </c>
      <c r="G38"/>
    </row>
    <row r="39" spans="1:7" ht="72.75">
      <c r="A39" s="370">
        <v>37</v>
      </c>
      <c r="B39" s="367">
        <v>45831</v>
      </c>
      <c r="C39" s="368">
        <v>0.62152777777777779</v>
      </c>
      <c r="D39" s="124" t="s">
        <v>81</v>
      </c>
      <c r="E39" s="349"/>
      <c r="F39" s="12" t="s">
        <v>82</v>
      </c>
      <c r="G39"/>
    </row>
    <row r="40" spans="1:7" ht="72.75">
      <c r="A40" s="370">
        <v>38</v>
      </c>
      <c r="B40" s="367">
        <v>45831</v>
      </c>
      <c r="C40" s="368">
        <v>0.62152777777777779</v>
      </c>
      <c r="D40" s="379" t="s">
        <v>83</v>
      </c>
      <c r="E40" s="372" t="s">
        <v>16</v>
      </c>
      <c r="F40" s="12" t="s">
        <v>84</v>
      </c>
      <c r="G40"/>
    </row>
    <row r="41" spans="1:7" ht="72.75">
      <c r="A41" s="370">
        <v>39</v>
      </c>
      <c r="B41" s="367">
        <v>45831</v>
      </c>
      <c r="C41" s="368">
        <v>0.62152777777777779</v>
      </c>
      <c r="D41" s="379" t="s">
        <v>85</v>
      </c>
      <c r="E41" s="372" t="s">
        <v>33</v>
      </c>
      <c r="F41" s="12" t="s">
        <v>86</v>
      </c>
      <c r="G41"/>
    </row>
    <row r="42" spans="1:7" ht="72.75">
      <c r="A42" s="370">
        <v>40</v>
      </c>
      <c r="B42" s="367">
        <v>45831</v>
      </c>
      <c r="C42" s="368">
        <v>0.62152777777777779</v>
      </c>
      <c r="D42" s="379" t="s">
        <v>87</v>
      </c>
      <c r="E42" s="372" t="s">
        <v>33</v>
      </c>
      <c r="F42" s="306" t="s">
        <v>88</v>
      </c>
      <c r="G42"/>
    </row>
    <row r="43" spans="1:7" ht="46.5">
      <c r="A43" s="370">
        <v>41</v>
      </c>
      <c r="B43" s="367">
        <v>45831</v>
      </c>
      <c r="C43" s="368">
        <v>0.62152777777777779</v>
      </c>
      <c r="D43" s="380" t="s">
        <v>89</v>
      </c>
      <c r="E43" s="387" t="s">
        <v>13</v>
      </c>
      <c r="F43" s="381" t="s">
        <v>19</v>
      </c>
      <c r="G43"/>
    </row>
    <row r="44" spans="1:7" ht="57.75">
      <c r="A44" s="370">
        <v>42</v>
      </c>
      <c r="B44" s="367">
        <v>45831</v>
      </c>
      <c r="C44" s="368">
        <v>0.62152777777777779</v>
      </c>
      <c r="D44" s="380" t="s">
        <v>90</v>
      </c>
      <c r="E44" s="375"/>
      <c r="F44" s="382" t="s">
        <v>91</v>
      </c>
      <c r="G44"/>
    </row>
    <row r="45" spans="1:7" ht="29.25">
      <c r="A45" s="2">
        <v>43</v>
      </c>
      <c r="B45" s="9">
        <v>45831</v>
      </c>
      <c r="C45" s="11">
        <v>0.62152777777777779</v>
      </c>
      <c r="D45" s="343" t="s">
        <v>92</v>
      </c>
      <c r="E45" s="344" t="s">
        <v>93</v>
      </c>
      <c r="F45" s="413" t="s">
        <v>94</v>
      </c>
      <c r="G45"/>
    </row>
    <row r="46" spans="1:7" ht="57.75">
      <c r="A46" s="329">
        <v>44</v>
      </c>
      <c r="B46" s="330">
        <v>45831</v>
      </c>
      <c r="C46" s="331">
        <v>0.62777777777777777</v>
      </c>
      <c r="D46" s="334" t="s">
        <v>95</v>
      </c>
      <c r="E46" s="332"/>
      <c r="F46" s="333" t="s">
        <v>96</v>
      </c>
      <c r="G46"/>
    </row>
    <row r="47" spans="1:7" ht="43.5">
      <c r="A47" s="329">
        <v>45</v>
      </c>
      <c r="B47" s="330">
        <v>45831</v>
      </c>
      <c r="C47" s="331">
        <v>0.62777777777777777</v>
      </c>
      <c r="D47" s="334" t="s">
        <v>97</v>
      </c>
      <c r="E47" s="332"/>
      <c r="F47" s="333" t="s">
        <v>98</v>
      </c>
      <c r="G47"/>
    </row>
    <row r="48" spans="1:7" s="360" customFormat="1" ht="57.75">
      <c r="A48" s="354">
        <v>46</v>
      </c>
      <c r="B48" s="355">
        <v>45831</v>
      </c>
      <c r="C48" s="356">
        <v>0.62777777777777777</v>
      </c>
      <c r="D48" s="357" t="s">
        <v>99</v>
      </c>
      <c r="E48" s="358" t="s">
        <v>30</v>
      </c>
      <c r="F48" s="359" t="s">
        <v>100</v>
      </c>
    </row>
    <row r="49" spans="1:7" ht="15">
      <c r="A49" s="361">
        <v>47</v>
      </c>
      <c r="B49" s="362">
        <v>45831</v>
      </c>
      <c r="C49" s="363">
        <v>0.62777777777777777</v>
      </c>
      <c r="D49" s="313" t="s">
        <v>101</v>
      </c>
      <c r="E49" s="345" t="s">
        <v>25</v>
      </c>
      <c r="F49" s="4" t="s">
        <v>102</v>
      </c>
      <c r="G49"/>
    </row>
    <row r="50" spans="1:7" ht="30.75">
      <c r="A50" s="370">
        <v>48</v>
      </c>
      <c r="B50" s="367">
        <v>45831</v>
      </c>
      <c r="C50" s="368">
        <v>0.62777777777777777</v>
      </c>
      <c r="D50" s="380" t="s">
        <v>103</v>
      </c>
      <c r="E50" s="349"/>
      <c r="F50" s="383" t="s">
        <v>104</v>
      </c>
      <c r="G50"/>
    </row>
    <row r="51" spans="1:7" ht="30.75">
      <c r="A51" s="370">
        <v>49</v>
      </c>
      <c r="B51" s="367">
        <v>45831</v>
      </c>
      <c r="C51" s="368">
        <v>0.62777777777777777</v>
      </c>
      <c r="D51" s="380" t="s">
        <v>105</v>
      </c>
      <c r="E51" s="372" t="s">
        <v>16</v>
      </c>
      <c r="F51" s="12" t="s">
        <v>106</v>
      </c>
      <c r="G51"/>
    </row>
    <row r="52" spans="1:7" ht="101.25">
      <c r="A52" s="346">
        <v>50</v>
      </c>
      <c r="B52" s="347">
        <v>45831</v>
      </c>
      <c r="C52" s="348">
        <v>0.62777777777777777</v>
      </c>
      <c r="D52" s="6" t="s">
        <v>107</v>
      </c>
      <c r="E52" s="345" t="s">
        <v>33</v>
      </c>
      <c r="F52" s="12" t="s">
        <v>34</v>
      </c>
      <c r="G52"/>
    </row>
    <row r="53" spans="1:7" ht="61.5">
      <c r="A53" s="346">
        <v>51</v>
      </c>
      <c r="B53" s="347">
        <v>45831</v>
      </c>
      <c r="C53" s="348">
        <v>0.62777777777777777</v>
      </c>
      <c r="D53" s="311" t="s">
        <v>108</v>
      </c>
      <c r="E53" s="345" t="s">
        <v>33</v>
      </c>
      <c r="F53" s="12" t="s">
        <v>34</v>
      </c>
      <c r="G53"/>
    </row>
    <row r="54" spans="1:7" ht="57.75">
      <c r="A54" s="346">
        <v>52</v>
      </c>
      <c r="B54" s="347">
        <v>45831</v>
      </c>
      <c r="C54" s="348">
        <v>0.62777777777777777</v>
      </c>
      <c r="D54" s="124" t="s">
        <v>109</v>
      </c>
      <c r="E54" s="349"/>
      <c r="F54" s="12" t="s">
        <v>110</v>
      </c>
      <c r="G54"/>
    </row>
    <row r="55" spans="1:7" ht="69.75" customHeight="1">
      <c r="A55" s="370">
        <v>53</v>
      </c>
      <c r="B55" s="367">
        <v>45831</v>
      </c>
      <c r="C55" s="368">
        <v>0.62777777777777777</v>
      </c>
      <c r="D55" s="380" t="s">
        <v>111</v>
      </c>
      <c r="E55" s="384" t="s">
        <v>112</v>
      </c>
      <c r="F55" s="12" t="s">
        <v>113</v>
      </c>
      <c r="G55"/>
    </row>
    <row r="56" spans="1:7" ht="46.5">
      <c r="A56" s="370">
        <v>54</v>
      </c>
      <c r="B56" s="367">
        <v>45831</v>
      </c>
      <c r="C56" s="368">
        <v>0.62777777777777777</v>
      </c>
      <c r="D56" s="380" t="s">
        <v>114</v>
      </c>
      <c r="E56" s="384" t="s">
        <v>115</v>
      </c>
      <c r="F56" s="12" t="s">
        <v>116</v>
      </c>
      <c r="G56"/>
    </row>
    <row r="57" spans="1:7" ht="43.5">
      <c r="A57" s="2">
        <v>55</v>
      </c>
      <c r="B57" s="9">
        <v>45831</v>
      </c>
      <c r="C57" s="11">
        <v>0.62777777777777777</v>
      </c>
      <c r="D57" s="7" t="s">
        <v>117</v>
      </c>
      <c r="E57" s="416" t="s">
        <v>7</v>
      </c>
      <c r="F57" s="4"/>
      <c r="G57"/>
    </row>
    <row r="58" spans="1:7" ht="43.5">
      <c r="A58" s="3">
        <v>56</v>
      </c>
      <c r="B58" s="9">
        <v>45831</v>
      </c>
      <c r="C58" s="11">
        <v>0.62777777777777777</v>
      </c>
      <c r="D58" s="342" t="s">
        <v>118</v>
      </c>
      <c r="E58" s="280"/>
      <c r="F58" s="4" t="s">
        <v>119</v>
      </c>
      <c r="G58"/>
    </row>
    <row r="59" spans="1:7" ht="29.25">
      <c r="A59" s="2">
        <v>57</v>
      </c>
      <c r="B59" s="9">
        <v>45831</v>
      </c>
      <c r="C59" s="11">
        <v>0.62777777777777777</v>
      </c>
      <c r="D59" s="342" t="s">
        <v>120</v>
      </c>
      <c r="E59" s="280"/>
      <c r="F59" s="12" t="s">
        <v>121</v>
      </c>
      <c r="G59"/>
    </row>
    <row r="60" spans="1:7" ht="43.5">
      <c r="A60" s="467">
        <v>58</v>
      </c>
      <c r="B60" s="468">
        <v>45831</v>
      </c>
      <c r="C60" s="469">
        <v>0.62777777777777777</v>
      </c>
      <c r="D60" s="470" t="s">
        <v>122</v>
      </c>
      <c r="E60" s="344" t="s">
        <v>123</v>
      </c>
      <c r="F60" s="471" t="s">
        <v>124</v>
      </c>
      <c r="G60"/>
    </row>
    <row r="61" spans="1:7" ht="43.5">
      <c r="A61" s="2">
        <v>59</v>
      </c>
      <c r="B61" s="9">
        <v>45831</v>
      </c>
      <c r="C61" s="11">
        <v>0.74097222222222225</v>
      </c>
      <c r="D61" s="343" t="s">
        <v>125</v>
      </c>
      <c r="E61" s="280"/>
      <c r="F61" s="12" t="s">
        <v>126</v>
      </c>
      <c r="G61"/>
    </row>
    <row r="62" spans="1:7" ht="30.75">
      <c r="A62" s="3">
        <v>60</v>
      </c>
      <c r="B62" s="9">
        <v>45831</v>
      </c>
      <c r="C62" s="11">
        <v>0.74097222222222225</v>
      </c>
      <c r="D62" s="343" t="s">
        <v>127</v>
      </c>
      <c r="E62" s="280"/>
      <c r="F62" s="12" t="s">
        <v>128</v>
      </c>
      <c r="G62"/>
    </row>
    <row r="63" spans="1:7" ht="46.5">
      <c r="A63" s="417">
        <v>61</v>
      </c>
      <c r="B63" s="418">
        <v>45831</v>
      </c>
      <c r="C63" s="419">
        <v>0.74097222222222225</v>
      </c>
      <c r="D63" s="343" t="s">
        <v>129</v>
      </c>
      <c r="E63" s="420"/>
      <c r="F63" s="421" t="s">
        <v>130</v>
      </c>
      <c r="G63"/>
    </row>
    <row r="64" spans="1:7" ht="30.75">
      <c r="A64" s="3">
        <v>62</v>
      </c>
      <c r="B64" s="9">
        <v>45831</v>
      </c>
      <c r="C64" s="11">
        <v>0.74097222222222225</v>
      </c>
      <c r="D64" s="343" t="s">
        <v>131</v>
      </c>
      <c r="E64" s="280"/>
      <c r="F64" s="12" t="s">
        <v>132</v>
      </c>
      <c r="G64"/>
    </row>
    <row r="65" spans="1:7" ht="87">
      <c r="A65" s="2">
        <v>63</v>
      </c>
      <c r="B65" s="9">
        <v>45831</v>
      </c>
      <c r="C65" s="11">
        <v>0.74097222222222225</v>
      </c>
      <c r="D65" s="343" t="s">
        <v>133</v>
      </c>
      <c r="E65" s="280"/>
      <c r="F65" s="12" t="s">
        <v>134</v>
      </c>
      <c r="G65"/>
    </row>
    <row r="66" spans="1:7" ht="72.75">
      <c r="A66" s="3">
        <v>64</v>
      </c>
      <c r="B66" s="9">
        <v>45831</v>
      </c>
      <c r="C66" s="11">
        <v>0.74097222222222225</v>
      </c>
      <c r="D66" s="343" t="s">
        <v>135</v>
      </c>
      <c r="E66" s="280"/>
      <c r="F66" s="12" t="s">
        <v>136</v>
      </c>
      <c r="G66"/>
    </row>
    <row r="67" spans="1:7" ht="77.25">
      <c r="A67" s="370">
        <v>65</v>
      </c>
      <c r="B67" s="367">
        <v>45831</v>
      </c>
      <c r="C67" s="368">
        <v>0.74097222222222225</v>
      </c>
      <c r="D67" s="380" t="s">
        <v>137</v>
      </c>
      <c r="E67" s="387" t="s">
        <v>13</v>
      </c>
      <c r="F67" s="385" t="s">
        <v>138</v>
      </c>
      <c r="G67"/>
    </row>
    <row r="68" spans="1:7" ht="61.5">
      <c r="A68" s="3">
        <v>66</v>
      </c>
      <c r="B68" s="9">
        <v>45831</v>
      </c>
      <c r="C68" s="11">
        <v>0.74097222222222225</v>
      </c>
      <c r="D68" s="8" t="s">
        <v>139</v>
      </c>
      <c r="E68" s="416" t="s">
        <v>7</v>
      </c>
      <c r="F68" s="4"/>
      <c r="G68"/>
    </row>
    <row r="69" spans="1:7" ht="159">
      <c r="A69" s="346">
        <v>67</v>
      </c>
      <c r="B69" s="347">
        <v>45831</v>
      </c>
      <c r="C69" s="364">
        <v>0.74097222222222225</v>
      </c>
      <c r="D69" s="313" t="s">
        <v>140</v>
      </c>
      <c r="E69" s="345" t="s">
        <v>25</v>
      </c>
      <c r="F69" s="12" t="s">
        <v>141</v>
      </c>
      <c r="G69"/>
    </row>
    <row r="70" spans="1:7" ht="87">
      <c r="A70" s="346">
        <v>68</v>
      </c>
      <c r="B70" s="347">
        <v>45831</v>
      </c>
      <c r="C70" s="364">
        <v>0.74097222222222225</v>
      </c>
      <c r="D70" s="313" t="s">
        <v>142</v>
      </c>
      <c r="E70" s="345" t="s">
        <v>25</v>
      </c>
      <c r="F70" s="12" t="s">
        <v>143</v>
      </c>
      <c r="G70"/>
    </row>
    <row r="71" spans="1:7" ht="87">
      <c r="A71" s="346">
        <v>69</v>
      </c>
      <c r="B71" s="347">
        <v>45831</v>
      </c>
      <c r="C71" s="364">
        <v>0.74097222222222225</v>
      </c>
      <c r="D71" s="313" t="s">
        <v>144</v>
      </c>
      <c r="E71" s="345" t="s">
        <v>25</v>
      </c>
      <c r="F71" s="12" t="s">
        <v>145</v>
      </c>
      <c r="G71"/>
    </row>
    <row r="72" spans="1:7" ht="43.5">
      <c r="A72" s="346">
        <v>70</v>
      </c>
      <c r="B72" s="347">
        <v>45831</v>
      </c>
      <c r="C72" s="364">
        <v>0.74097222222222225</v>
      </c>
      <c r="D72" s="313" t="s">
        <v>146</v>
      </c>
      <c r="E72" s="345" t="s">
        <v>25</v>
      </c>
      <c r="F72" s="12" t="s">
        <v>26</v>
      </c>
      <c r="G72"/>
    </row>
    <row r="73" spans="1:7" ht="30.75">
      <c r="A73" s="370">
        <v>71</v>
      </c>
      <c r="B73" s="367">
        <v>45831</v>
      </c>
      <c r="C73" s="368">
        <v>0.74097222222222225</v>
      </c>
      <c r="D73" s="380" t="s">
        <v>147</v>
      </c>
      <c r="E73" s="386" t="s">
        <v>25</v>
      </c>
      <c r="F73" s="4" t="s">
        <v>148</v>
      </c>
      <c r="G73"/>
    </row>
    <row r="74" spans="1:7" ht="15">
      <c r="A74" s="346">
        <v>72</v>
      </c>
      <c r="B74" s="347">
        <v>45831</v>
      </c>
      <c r="C74" s="364">
        <v>0.74097222222222225</v>
      </c>
      <c r="D74" s="313" t="s">
        <v>149</v>
      </c>
      <c r="E74" s="345" t="s">
        <v>150</v>
      </c>
      <c r="F74" s="12" t="s">
        <v>151</v>
      </c>
      <c r="G74"/>
    </row>
    <row r="75" spans="1:7" ht="72.75">
      <c r="A75" s="346">
        <v>73</v>
      </c>
      <c r="B75" s="347">
        <v>45831</v>
      </c>
      <c r="C75" s="364">
        <v>0.74097222222222225</v>
      </c>
      <c r="D75" s="313" t="s">
        <v>152</v>
      </c>
      <c r="E75" s="345"/>
      <c r="F75" s="12" t="s">
        <v>153</v>
      </c>
      <c r="G75"/>
    </row>
    <row r="76" spans="1:7" ht="29.25">
      <c r="A76" s="3">
        <v>74</v>
      </c>
      <c r="B76" s="9">
        <v>45831</v>
      </c>
      <c r="C76" s="11">
        <v>0.74097222222222225</v>
      </c>
      <c r="D76" s="380" t="s">
        <v>154</v>
      </c>
      <c r="E76" s="349"/>
      <c r="F76" s="12" t="s">
        <v>155</v>
      </c>
      <c r="G76"/>
    </row>
    <row r="77" spans="1:7" ht="57.75">
      <c r="A77" s="346">
        <v>75</v>
      </c>
      <c r="B77" s="347">
        <v>45831</v>
      </c>
      <c r="C77" s="348">
        <v>0.74097222222222225</v>
      </c>
      <c r="D77" s="124" t="s">
        <v>156</v>
      </c>
      <c r="E77" s="345" t="s">
        <v>33</v>
      </c>
      <c r="F77" s="12" t="s">
        <v>157</v>
      </c>
      <c r="G77"/>
    </row>
    <row r="78" spans="1:7" ht="29.25">
      <c r="A78" s="329">
        <v>76</v>
      </c>
      <c r="B78" s="330">
        <v>45831</v>
      </c>
      <c r="C78" s="331">
        <v>0.74097222222222225</v>
      </c>
      <c r="D78" s="334" t="s">
        <v>158</v>
      </c>
      <c r="E78" s="345" t="s">
        <v>150</v>
      </c>
      <c r="F78" s="333" t="s">
        <v>159</v>
      </c>
      <c r="G78"/>
    </row>
    <row r="79" spans="1:7" ht="61.5">
      <c r="A79" s="346">
        <v>77</v>
      </c>
      <c r="B79" s="347">
        <v>45831</v>
      </c>
      <c r="C79" s="348">
        <v>0.74097222222222225</v>
      </c>
      <c r="D79" s="124" t="s">
        <v>160</v>
      </c>
      <c r="E79" s="345" t="s">
        <v>33</v>
      </c>
      <c r="F79" s="12" t="s">
        <v>161</v>
      </c>
      <c r="G79"/>
    </row>
    <row r="80" spans="1:7" ht="30.75">
      <c r="A80" s="346">
        <v>78</v>
      </c>
      <c r="B80" s="347">
        <v>45831</v>
      </c>
      <c r="C80" s="348">
        <v>0.74097222222222225</v>
      </c>
      <c r="D80" s="124" t="s">
        <v>162</v>
      </c>
      <c r="E80" s="345" t="s">
        <v>33</v>
      </c>
      <c r="F80" s="12" t="s">
        <v>163</v>
      </c>
      <c r="G80"/>
    </row>
    <row r="81" spans="1:7" ht="30.75">
      <c r="A81" s="417">
        <v>79</v>
      </c>
      <c r="B81" s="418">
        <v>45831</v>
      </c>
      <c r="C81" s="419">
        <v>0.74097222222222225</v>
      </c>
      <c r="D81" s="422" t="s">
        <v>164</v>
      </c>
      <c r="E81" s="420"/>
      <c r="F81" s="421" t="s">
        <v>165</v>
      </c>
      <c r="G81"/>
    </row>
    <row r="82" spans="1:7" ht="46.5">
      <c r="A82" s="370">
        <v>80</v>
      </c>
      <c r="B82" s="367">
        <v>45831</v>
      </c>
      <c r="C82" s="368">
        <v>0.74097222222222225</v>
      </c>
      <c r="D82" s="380" t="s">
        <v>166</v>
      </c>
      <c r="E82" s="372" t="s">
        <v>16</v>
      </c>
      <c r="F82" s="353" t="s">
        <v>167</v>
      </c>
      <c r="G82"/>
    </row>
    <row r="83" spans="1:7" ht="87">
      <c r="A83" s="370">
        <v>81</v>
      </c>
      <c r="B83" s="367">
        <v>45831</v>
      </c>
      <c r="C83" s="368">
        <v>0.74097222222222225</v>
      </c>
      <c r="D83" s="380" t="s">
        <v>168</v>
      </c>
      <c r="E83" s="349"/>
      <c r="F83" s="12" t="s">
        <v>169</v>
      </c>
      <c r="G83"/>
    </row>
    <row r="84" spans="1:7" ht="101.25">
      <c r="A84" s="370">
        <v>82</v>
      </c>
      <c r="B84" s="367">
        <v>45831</v>
      </c>
      <c r="C84" s="368">
        <v>0.74097222222222225</v>
      </c>
      <c r="D84" s="380" t="s">
        <v>170</v>
      </c>
      <c r="E84" s="372" t="s">
        <v>16</v>
      </c>
      <c r="F84" s="12" t="s">
        <v>17</v>
      </c>
      <c r="G84"/>
    </row>
    <row r="85" spans="1:7" ht="61.5">
      <c r="A85" s="370">
        <v>83</v>
      </c>
      <c r="B85" s="367">
        <v>45831</v>
      </c>
      <c r="C85" s="368">
        <v>0.74097222222222225</v>
      </c>
      <c r="D85" s="380" t="s">
        <v>171</v>
      </c>
      <c r="E85" s="372" t="s">
        <v>16</v>
      </c>
      <c r="F85" s="333" t="s">
        <v>172</v>
      </c>
      <c r="G85"/>
    </row>
    <row r="86" spans="1:7" ht="29.25">
      <c r="A86" s="3">
        <v>84</v>
      </c>
      <c r="B86" s="9">
        <v>45831</v>
      </c>
      <c r="C86" s="11">
        <v>0.74097222222222225</v>
      </c>
      <c r="D86" s="8" t="s">
        <v>173</v>
      </c>
      <c r="E86" s="416" t="s">
        <v>7</v>
      </c>
      <c r="F86" s="4"/>
      <c r="G86"/>
    </row>
    <row r="87" spans="1:7" ht="61.5">
      <c r="A87" s="2">
        <v>85</v>
      </c>
      <c r="B87" s="9">
        <v>45831</v>
      </c>
      <c r="C87" s="11">
        <v>0.74097222222222225</v>
      </c>
      <c r="D87" s="8" t="s">
        <v>174</v>
      </c>
      <c r="E87" s="416" t="s">
        <v>7</v>
      </c>
      <c r="F87" s="4"/>
      <c r="G87"/>
    </row>
    <row r="88" spans="1:7" ht="188.25">
      <c r="A88" s="3">
        <v>86</v>
      </c>
      <c r="B88" s="9">
        <v>45831</v>
      </c>
      <c r="C88" s="11">
        <v>0.74097222222222225</v>
      </c>
      <c r="D88" s="8" t="s">
        <v>175</v>
      </c>
      <c r="E88" s="280"/>
      <c r="F88" s="12" t="s">
        <v>176</v>
      </c>
      <c r="G88"/>
    </row>
    <row r="89" spans="1:7" ht="72.75">
      <c r="A89" s="346">
        <v>87</v>
      </c>
      <c r="B89" s="347">
        <v>45831</v>
      </c>
      <c r="C89" s="364">
        <v>0.74097222222222225</v>
      </c>
      <c r="D89" s="313" t="s">
        <v>177</v>
      </c>
      <c r="E89" s="345" t="s">
        <v>25</v>
      </c>
      <c r="F89" s="12" t="s">
        <v>178</v>
      </c>
      <c r="G89"/>
    </row>
    <row r="90" spans="1:7" ht="87">
      <c r="A90" s="346">
        <v>88</v>
      </c>
      <c r="B90" s="347">
        <v>45831</v>
      </c>
      <c r="C90" s="364">
        <v>0.74097222222222225</v>
      </c>
      <c r="D90" s="313" t="s">
        <v>179</v>
      </c>
      <c r="E90" s="345" t="s">
        <v>25</v>
      </c>
      <c r="F90" s="12" t="s">
        <v>145</v>
      </c>
      <c r="G90"/>
    </row>
    <row r="91" spans="1:7" ht="29.25">
      <c r="A91" s="346">
        <v>89</v>
      </c>
      <c r="B91" s="347">
        <v>45831</v>
      </c>
      <c r="C91" s="364">
        <v>0.74097222222222225</v>
      </c>
      <c r="D91" s="313" t="s">
        <v>180</v>
      </c>
      <c r="E91" s="345" t="s">
        <v>25</v>
      </c>
      <c r="F91" s="12" t="s">
        <v>148</v>
      </c>
      <c r="G91"/>
    </row>
    <row r="92" spans="1:7" ht="57.75">
      <c r="A92" s="346">
        <v>90</v>
      </c>
      <c r="B92" s="347">
        <v>45831</v>
      </c>
      <c r="C92" s="364">
        <v>0.74097222222222225</v>
      </c>
      <c r="D92" s="313" t="s">
        <v>181</v>
      </c>
      <c r="E92" s="345"/>
      <c r="F92" s="12" t="s">
        <v>182</v>
      </c>
      <c r="G92"/>
    </row>
    <row r="93" spans="1:7" ht="72.75">
      <c r="A93" s="346">
        <v>91</v>
      </c>
      <c r="B93" s="347">
        <v>45831</v>
      </c>
      <c r="C93" s="364">
        <v>0.74097222222222225</v>
      </c>
      <c r="D93" s="313" t="s">
        <v>183</v>
      </c>
      <c r="E93" s="345"/>
      <c r="F93" s="12" t="s">
        <v>153</v>
      </c>
      <c r="G93"/>
    </row>
    <row r="94" spans="1:7" ht="115.5">
      <c r="A94" s="329">
        <v>92</v>
      </c>
      <c r="B94" s="330">
        <v>45831</v>
      </c>
      <c r="C94" s="331">
        <v>0.74097222222222225</v>
      </c>
      <c r="D94" s="334" t="s">
        <v>184</v>
      </c>
      <c r="E94" s="332"/>
      <c r="F94" s="333" t="s">
        <v>185</v>
      </c>
      <c r="G94"/>
    </row>
    <row r="95" spans="1:7" ht="29.25">
      <c r="A95" s="2">
        <v>93</v>
      </c>
      <c r="B95" s="9">
        <v>45831</v>
      </c>
      <c r="C95" s="11">
        <v>0.74375000000000002</v>
      </c>
      <c r="D95" s="8" t="s">
        <v>186</v>
      </c>
      <c r="E95" s="280"/>
      <c r="F95" s="12" t="s">
        <v>187</v>
      </c>
      <c r="G95"/>
    </row>
    <row r="96" spans="1:7" ht="15">
      <c r="A96" s="329">
        <v>94</v>
      </c>
      <c r="B96" s="330">
        <v>45831</v>
      </c>
      <c r="C96" s="331">
        <v>0.74375000000000002</v>
      </c>
      <c r="D96" s="334" t="s">
        <v>188</v>
      </c>
      <c r="E96" s="332"/>
      <c r="F96" s="333" t="s">
        <v>189</v>
      </c>
      <c r="G96"/>
    </row>
    <row r="97" spans="1:7" ht="29.25">
      <c r="A97" s="329">
        <v>95</v>
      </c>
      <c r="B97" s="330">
        <v>45831</v>
      </c>
      <c r="C97" s="331">
        <v>0.74375000000000002</v>
      </c>
      <c r="D97" s="334" t="s">
        <v>190</v>
      </c>
      <c r="E97" s="332"/>
      <c r="F97" s="333" t="s">
        <v>191</v>
      </c>
      <c r="G97"/>
    </row>
    <row r="98" spans="1:7" ht="15">
      <c r="A98" s="329">
        <v>96</v>
      </c>
      <c r="B98" s="330">
        <v>45831</v>
      </c>
      <c r="C98" s="331">
        <v>0.74375000000000002</v>
      </c>
      <c r="D98" s="334" t="s">
        <v>192</v>
      </c>
      <c r="E98" s="332"/>
      <c r="F98" s="333" t="s">
        <v>193</v>
      </c>
      <c r="G98"/>
    </row>
    <row r="99" spans="1:7" ht="57.75">
      <c r="A99" s="417">
        <v>97</v>
      </c>
      <c r="B99" s="418">
        <v>45831</v>
      </c>
      <c r="C99" s="419">
        <v>0.74375000000000002</v>
      </c>
      <c r="D99" s="423" t="s">
        <v>194</v>
      </c>
      <c r="E99" s="420"/>
      <c r="F99" s="424" t="s">
        <v>195</v>
      </c>
      <c r="G99"/>
    </row>
  </sheetData>
  <hyperlinks>
    <hyperlink ref="E55" r:id="rId1" xr:uid="{C4721761-CE60-431E-AE9F-7280B9D2EACB}"/>
    <hyperlink ref="E56" r:id="rId2" xr:uid="{332058F4-839C-412B-A61D-944915A01B5A}"/>
    <hyperlink ref="E60" r:id="rId3" xr:uid="{1A2B1F38-0F48-4FFE-B860-C29E5FCC6635}"/>
    <hyperlink ref="E45" r:id="rId4" xr:uid="{706F8330-0183-432D-8E63-40E158279359}"/>
    <hyperlink ref="E12" location="Aranceles!A1" display="Hoja Aranceles" xr:uid="{AAF9388C-4271-4938-AB47-8BC34528E1FA}"/>
    <hyperlink ref="E49" location="Aranceles!A1" display="Hoja Aranceles" xr:uid="{BE2E2134-9E02-43EC-8073-B67F1EC41D55}"/>
    <hyperlink ref="E69" location="Aranceles!A1" display="Hoja Aranceles" xr:uid="{EE1F9E03-4530-4A53-962B-DFFAEB485EE7}"/>
    <hyperlink ref="E70" location="Aranceles!A1" display="Hoja Aranceles" xr:uid="{347EA4B4-286D-4FA8-9D28-F1CD9B792789}"/>
    <hyperlink ref="E71" location="Aranceles!A1" display="Hoja Aranceles" xr:uid="{A5CF31A5-8354-4793-9F34-11FEA77A6695}"/>
    <hyperlink ref="E89" location="Aranceles!A1" display="Hoja Aranceles" xr:uid="{9121FFBA-865E-4803-8027-BD075B006ACA}"/>
    <hyperlink ref="E72" location="Aranceles!A1" display="Hoja Aranceles" xr:uid="{081D63ED-E6E9-4EA2-AC90-864EBCD0FA95}"/>
    <hyperlink ref="E74" location="'Aportes del E°'!A1" display="Hoja Aportes del E°" xr:uid="{AB011F90-47CC-443C-B6B1-1E6E2582E8BB}"/>
    <hyperlink ref="E90" location="Aranceles!A1" display="Hoja Aranceles" xr:uid="{D6895115-DE15-49AD-8EEF-1B4C1A5FA7CB}"/>
    <hyperlink ref="E91" location="Aranceles!A1" display="Hoja Aranceles" xr:uid="{395EFF15-9C34-4FF0-8E5A-1B6660147B68}"/>
    <hyperlink ref="E48" location="'Retención-Deserción'!A1" display="Hoja % Retención" xr:uid="{459ED9DE-212D-48B9-A5EE-470F1E192783}"/>
    <hyperlink ref="E14" location="'Retención-Deserción'!A1" display="Hoja % Retención" xr:uid="{EC8D3D8E-07FC-495B-9602-4427B109C606}"/>
    <hyperlink ref="E8" location="Aperturas!A1" display="Hoja Apertura" xr:uid="{AA11B0EE-8AD0-42E3-8827-DFD9D5E4D823}"/>
    <hyperlink ref="E37" location="Aperturas!A1" display="Hoja Apertura" xr:uid="{BA1763DB-1EDC-42DF-A220-229B38819CF9}"/>
    <hyperlink ref="E38" location="Aperturas!A1" display="Hoja Apertura" xr:uid="{1D485A04-5D3C-4ACC-8057-3065C1C7527D}"/>
    <hyperlink ref="E40" location="Aperturas!A1" display="Hoja Apertura" xr:uid="{EC6387E3-CAC1-4347-8523-6621ADDCCA38}"/>
    <hyperlink ref="E41" location="Endeudamiento!A1" display="Hoja Endeudamiento" xr:uid="{4DC7E06E-1149-4C19-8512-00872F4F9CAC}"/>
    <hyperlink ref="E42" location="Endeudamiento!A1" display="Hoja Endeudamiento" xr:uid="{4875C9B2-2622-4A1B-9255-E3FBC518623A}"/>
    <hyperlink ref="E51" location="Aperturas!A1" display="Hoja Apertura" xr:uid="{48E9DC11-0EC4-4A4B-8416-544BFBE822B1}"/>
    <hyperlink ref="E73" location="Aranceles!A1" display="Hoja Aranceles" xr:uid="{9666885B-63B6-429C-8DB5-EF91C1B3BFA2}"/>
    <hyperlink ref="E82" location="Aperturas!A1" display="Hoja Apertura" xr:uid="{EF9BBFA9-765F-4287-9167-D50DB8B19EF0}"/>
    <hyperlink ref="E84" location="Aperturas!A1" display="Hoja Apertura" xr:uid="{4250283D-6343-4B7F-9DA0-40F8C4251476}"/>
    <hyperlink ref="E85" location="Aperturas!A1" display="Hoja Apertura" xr:uid="{73255343-3F51-4851-A3CE-072E71613082}"/>
    <hyperlink ref="E18" location="Aperturas!A1" display="Hoja Apertura" xr:uid="{04B5DE4B-2F71-46B1-92FC-FDAD2407C107}"/>
    <hyperlink ref="E15" location="Endeudamiento!A1" display="Hoja Endeudamiento" xr:uid="{233BAF80-FE6B-41AF-934B-632F4E9C6CE8}"/>
    <hyperlink ref="E17" location="Endeudamiento!A1" display="Hoja Endeudamiento" xr:uid="{210F5577-0630-4D82-BCA3-2DEF952E62DA}"/>
    <hyperlink ref="E34" location="Endeudamiento!A1" display="Hoja Endeudamiento" xr:uid="{A255069E-06EC-455F-90FD-DA5F414F8E77}"/>
    <hyperlink ref="E52" location="Endeudamiento!A1" display="Hoja Endeudamiento" xr:uid="{104BE5B8-2695-4CF6-B17F-35A785DE035B}"/>
    <hyperlink ref="E53" location="Endeudamiento!A1" display="Hoja Endeudamiento" xr:uid="{C0DE6C6A-095C-48E6-90C3-0C2C01F250F4}"/>
    <hyperlink ref="E77" location="Endeudamiento!A1" display="Hoja Endeudamiento" xr:uid="{ED3C9907-23FD-4EE9-B628-1285BB220557}"/>
    <hyperlink ref="E79" location="Endeudamiento!A1" display="Hoja Endeudamiento" xr:uid="{4CEE6FB3-94C0-4276-8727-939296830DF8}"/>
    <hyperlink ref="E80" location="Endeudamiento!A1" display="Hoja Endeudamiento" xr:uid="{7C255119-1AAC-4EEA-9819-97D367D28ECC}"/>
    <hyperlink ref="E78" location="'Aportes del E°'!A1" display="Hoja Aportes del E°" xr:uid="{BF187503-2ED4-4CFD-940C-D82025D0A04F}"/>
    <hyperlink ref="E16" location="Endeudamiento!A1" display="Hoja Endeudamiento" xr:uid="{36677F86-C60C-46BB-AE42-92E076240DF9}"/>
    <hyperlink ref="E13" location="Aranceles!A1" display="Hoja Aranceles" xr:uid="{F46FBCA8-32EA-4E13-AAFA-9E2C70E40815}"/>
    <hyperlink ref="F45" location="'Fichas Universidad'!A1" display="Ver Ficha Universidades" xr:uid="{243C3774-3F72-42B6-96C5-CC2CA3BB1CC2}"/>
  </hyperlinks>
  <pageMargins left="0.7" right="0.7" top="0.75" bottom="0.75" header="0.3" footer="0.3"/>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EBD1-EBA5-4DAA-86FE-24313747109C}">
  <dimension ref="A1:G25"/>
  <sheetViews>
    <sheetView topLeftCell="A3" workbookViewId="0">
      <selection activeCell="F21" sqref="F21"/>
    </sheetView>
  </sheetViews>
  <sheetFormatPr defaultColWidth="11.42578125" defaultRowHeight="14.45"/>
  <cols>
    <col min="1" max="1" width="50.7109375" bestFit="1" customWidth="1"/>
    <col min="2" max="6" width="12.85546875" customWidth="1"/>
  </cols>
  <sheetData>
    <row r="1" spans="1:7">
      <c r="A1" s="427" t="s">
        <v>196</v>
      </c>
      <c r="B1" s="428"/>
      <c r="C1" s="428"/>
      <c r="D1" s="428"/>
      <c r="E1" s="428"/>
      <c r="F1" s="428"/>
    </row>
    <row r="2" spans="1:7">
      <c r="A2" s="125"/>
      <c r="B2" s="125"/>
      <c r="C2" s="125"/>
      <c r="D2" s="125"/>
      <c r="E2" s="125"/>
      <c r="F2" s="125"/>
    </row>
    <row r="3" spans="1:7">
      <c r="A3" s="429" t="s">
        <v>197</v>
      </c>
      <c r="B3" s="431" t="s">
        <v>198</v>
      </c>
      <c r="C3" s="431"/>
      <c r="D3" s="431" t="s">
        <v>199</v>
      </c>
      <c r="E3" s="431"/>
      <c r="F3" s="431"/>
    </row>
    <row r="4" spans="1:7" ht="29.1">
      <c r="A4" s="430"/>
      <c r="B4" s="388">
        <v>2024</v>
      </c>
      <c r="C4" s="388">
        <v>2025</v>
      </c>
      <c r="D4" s="389">
        <v>2023</v>
      </c>
      <c r="E4" s="389">
        <v>2024</v>
      </c>
      <c r="F4" s="389" t="s">
        <v>200</v>
      </c>
    </row>
    <row r="5" spans="1:7">
      <c r="A5" s="390" t="s">
        <v>201</v>
      </c>
      <c r="B5" s="391">
        <v>3365</v>
      </c>
      <c r="C5" s="391">
        <v>3574</v>
      </c>
      <c r="D5" s="392"/>
      <c r="E5" s="393"/>
      <c r="F5" s="393"/>
    </row>
    <row r="6" spans="1:7">
      <c r="A6" s="390" t="s">
        <v>202</v>
      </c>
      <c r="B6" s="391">
        <v>11426</v>
      </c>
      <c r="C6" s="391">
        <v>11406</v>
      </c>
      <c r="D6" s="392"/>
      <c r="E6" s="393"/>
      <c r="F6" s="393"/>
    </row>
    <row r="7" spans="1:7">
      <c r="A7" s="394" t="s">
        <v>203</v>
      </c>
      <c r="B7" s="395">
        <v>2145</v>
      </c>
      <c r="C7" s="395">
        <v>2086</v>
      </c>
      <c r="D7" s="392"/>
      <c r="E7" s="393"/>
      <c r="F7" s="393"/>
    </row>
    <row r="8" spans="1:7">
      <c r="A8" s="396" t="s">
        <v>204</v>
      </c>
      <c r="B8" s="397">
        <f>SUM(B5:B7)</f>
        <v>16936</v>
      </c>
      <c r="C8" s="397">
        <f>SUM(C5:C7)</f>
        <v>17066</v>
      </c>
      <c r="D8" s="398"/>
      <c r="E8" s="398"/>
      <c r="F8" s="398"/>
    </row>
    <row r="9" spans="1:7">
      <c r="A9" s="399"/>
      <c r="B9" s="400"/>
      <c r="C9" s="400"/>
      <c r="D9" s="400"/>
      <c r="E9" s="401"/>
      <c r="F9" s="401"/>
    </row>
    <row r="10" spans="1:7">
      <c r="A10" s="261" t="s">
        <v>205</v>
      </c>
      <c r="B10" s="414">
        <v>9642</v>
      </c>
      <c r="C10" s="414">
        <v>9875</v>
      </c>
      <c r="D10" s="262" t="s">
        <v>206</v>
      </c>
      <c r="E10" s="262">
        <v>41101726</v>
      </c>
      <c r="F10" s="262">
        <v>48292000</v>
      </c>
      <c r="G10" t="s">
        <v>207</v>
      </c>
    </row>
    <row r="11" spans="1:7">
      <c r="A11" s="261" t="s">
        <v>208</v>
      </c>
      <c r="B11" s="105">
        <f>SUM(B12:B13)</f>
        <v>1987</v>
      </c>
      <c r="C11" s="105">
        <f>SUM(C12:C13)</f>
        <v>2054</v>
      </c>
      <c r="D11" s="262">
        <v>4882863</v>
      </c>
      <c r="E11" s="262">
        <v>4818433</v>
      </c>
      <c r="F11" s="262">
        <v>5381691</v>
      </c>
    </row>
    <row r="12" spans="1:7">
      <c r="A12" s="402" t="s">
        <v>209</v>
      </c>
      <c r="B12" s="415">
        <v>580</v>
      </c>
      <c r="C12" s="415">
        <v>1354</v>
      </c>
      <c r="D12" s="403"/>
      <c r="E12" s="403"/>
      <c r="F12" s="403"/>
    </row>
    <row r="13" spans="1:7">
      <c r="A13" s="404" t="s">
        <v>210</v>
      </c>
      <c r="B13" s="110">
        <v>1407</v>
      </c>
      <c r="C13" s="110">
        <v>700</v>
      </c>
      <c r="D13" s="403"/>
      <c r="E13" s="403"/>
      <c r="F13" s="403"/>
    </row>
    <row r="14" spans="1:7">
      <c r="A14" s="261" t="s">
        <v>211</v>
      </c>
      <c r="B14" s="105">
        <v>507</v>
      </c>
      <c r="C14" s="105">
        <v>552</v>
      </c>
      <c r="D14" s="262">
        <f>1506484</f>
        <v>1506484</v>
      </c>
      <c r="E14" s="262">
        <f>1298944</f>
        <v>1298944</v>
      </c>
      <c r="F14" s="262">
        <v>1629031</v>
      </c>
    </row>
    <row r="15" spans="1:7">
      <c r="A15" s="261" t="s">
        <v>212</v>
      </c>
      <c r="B15" s="105"/>
      <c r="C15" s="105"/>
      <c r="D15" s="262">
        <v>17729663</v>
      </c>
      <c r="E15" s="262">
        <v>19916709</v>
      </c>
      <c r="F15" s="262">
        <f>11445669+8436109</f>
        <v>19881778</v>
      </c>
    </row>
    <row r="16" spans="1:7">
      <c r="A16" s="261" t="s">
        <v>213</v>
      </c>
      <c r="B16" s="105">
        <v>4800</v>
      </c>
      <c r="C16" s="105">
        <v>4751</v>
      </c>
      <c r="D16" s="405">
        <f>10485670+3108984+3536230</f>
        <v>17130884</v>
      </c>
      <c r="E16" s="405">
        <f>9753422+3371655+3650278</f>
        <v>16775355</v>
      </c>
      <c r="F16" s="405">
        <f>9937470+6100000</f>
        <v>16037470</v>
      </c>
    </row>
    <row r="17" spans="1:6">
      <c r="A17" s="261" t="s">
        <v>214</v>
      </c>
      <c r="B17" s="406"/>
      <c r="C17" s="406"/>
      <c r="D17" s="405">
        <v>19426619</v>
      </c>
      <c r="E17" s="405">
        <v>21926134</v>
      </c>
      <c r="F17" s="405">
        <v>22788722</v>
      </c>
    </row>
    <row r="18" spans="1:6">
      <c r="A18" s="396" t="s">
        <v>215</v>
      </c>
      <c r="B18" s="407">
        <f>+B16+B15+B14+B11+B10</f>
        <v>16936</v>
      </c>
      <c r="C18" s="407">
        <f>+C16+C15+C14+C11+C10</f>
        <v>17232</v>
      </c>
      <c r="D18" s="407">
        <f>SUM(D10:D17)</f>
        <v>60676513</v>
      </c>
      <c r="E18" s="407">
        <f>SUM(E10:E17)</f>
        <v>105837301</v>
      </c>
      <c r="F18" s="407">
        <f>SUM(F10:F17)</f>
        <v>114010692</v>
      </c>
    </row>
    <row r="19" spans="1:6">
      <c r="A19" s="125"/>
      <c r="B19" s="125"/>
      <c r="C19" s="125"/>
      <c r="D19" s="125"/>
      <c r="E19" s="125"/>
      <c r="F19" s="125"/>
    </row>
    <row r="20" spans="1:6">
      <c r="A20" s="390" t="s">
        <v>216</v>
      </c>
      <c r="B20" s="408" t="s">
        <v>217</v>
      </c>
      <c r="C20" s="408" t="s">
        <v>217</v>
      </c>
      <c r="D20" s="409">
        <v>96231309</v>
      </c>
      <c r="E20" s="409">
        <v>103859555</v>
      </c>
      <c r="F20" s="409">
        <v>111669537</v>
      </c>
    </row>
    <row r="21" spans="1:6">
      <c r="A21" s="125"/>
      <c r="B21" s="125"/>
      <c r="C21" s="125"/>
      <c r="D21" s="410"/>
      <c r="E21" s="410"/>
      <c r="F21" s="410"/>
    </row>
    <row r="22" spans="1:6">
      <c r="A22" s="411" t="s">
        <v>218</v>
      </c>
      <c r="B22" s="411">
        <f>+B8-B18</f>
        <v>0</v>
      </c>
      <c r="C22" s="411">
        <f>+C8-C18</f>
        <v>-166</v>
      </c>
      <c r="D22" s="412">
        <f>D18-D20</f>
        <v>-35554796</v>
      </c>
      <c r="E22" s="412">
        <f>E18-E20</f>
        <v>1977746</v>
      </c>
      <c r="F22" s="412">
        <f>F18-F20</f>
        <v>2341155</v>
      </c>
    </row>
    <row r="23" spans="1:6">
      <c r="A23" s="125"/>
      <c r="B23" s="125"/>
      <c r="C23" s="125"/>
      <c r="D23" s="125"/>
      <c r="E23" s="125"/>
      <c r="F23" s="125"/>
    </row>
    <row r="24" spans="1:6" ht="15.95">
      <c r="A24" s="432" t="s">
        <v>219</v>
      </c>
      <c r="B24" s="432"/>
      <c r="C24" s="432"/>
      <c r="D24" s="432"/>
      <c r="E24" s="432"/>
      <c r="F24" s="432"/>
    </row>
    <row r="25" spans="1:6" ht="15.95">
      <c r="A25" s="426" t="s">
        <v>220</v>
      </c>
      <c r="B25" s="426"/>
      <c r="C25" s="426"/>
      <c r="D25" s="426"/>
      <c r="E25" s="426"/>
      <c r="F25" s="426"/>
    </row>
  </sheetData>
  <mergeCells count="6">
    <mergeCell ref="A25:F25"/>
    <mergeCell ref="A1:F1"/>
    <mergeCell ref="A3:A4"/>
    <mergeCell ref="B3:C3"/>
    <mergeCell ref="D3:F3"/>
    <mergeCell ref="A24:F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1B505-A8BE-4AB4-86C1-0207277B0E1B}">
  <dimension ref="B2:K197"/>
  <sheetViews>
    <sheetView workbookViewId="0">
      <selection activeCell="C18" sqref="C18"/>
    </sheetView>
  </sheetViews>
  <sheetFormatPr defaultColWidth="11.42578125" defaultRowHeight="14.45" outlineLevelRow="1"/>
  <cols>
    <col min="2" max="2" width="41.5703125" bestFit="1" customWidth="1"/>
    <col min="3" max="3" width="35.5703125" customWidth="1"/>
    <col min="4" max="4" width="16.7109375" bestFit="1" customWidth="1"/>
    <col min="5" max="5" width="14" bestFit="1" customWidth="1"/>
    <col min="6" max="6" width="47.140625" bestFit="1" customWidth="1"/>
  </cols>
  <sheetData>
    <row r="2" spans="2:6">
      <c r="B2" s="365" t="s">
        <v>221</v>
      </c>
    </row>
    <row r="4" spans="2:6" ht="15.95">
      <c r="B4" s="138" t="s">
        <v>222</v>
      </c>
    </row>
    <row r="6" spans="2:6" outlineLevel="1">
      <c r="B6" s="187" t="s">
        <v>223</v>
      </c>
      <c r="C6" s="188"/>
      <c r="D6" s="187"/>
    </row>
    <row r="7" spans="2:6" ht="15" outlineLevel="1" thickBot="1">
      <c r="B7" s="187"/>
      <c r="C7" s="188"/>
      <c r="D7" s="187"/>
    </row>
    <row r="8" spans="2:6" ht="15" outlineLevel="1" thickBot="1">
      <c r="B8" s="187"/>
      <c r="C8" s="189">
        <v>45657</v>
      </c>
      <c r="D8" s="189">
        <v>45291</v>
      </c>
      <c r="E8" s="434" t="s">
        <v>224</v>
      </c>
    </row>
    <row r="9" spans="2:6" ht="23.45" outlineLevel="1" thickBot="1">
      <c r="B9" s="190" t="s">
        <v>225</v>
      </c>
      <c r="C9" s="191" t="s">
        <v>226</v>
      </c>
      <c r="D9" s="191" t="s">
        <v>226</v>
      </c>
      <c r="E9" s="434"/>
    </row>
    <row r="10" spans="2:6" outlineLevel="1">
      <c r="B10" s="192" t="s">
        <v>227</v>
      </c>
      <c r="C10" s="193">
        <v>-5803062</v>
      </c>
      <c r="D10" s="193">
        <v>-5410315</v>
      </c>
      <c r="E10" s="198">
        <f>(C10/D10)-1</f>
        <v>7.2592261263900504E-2</v>
      </c>
    </row>
    <row r="11" spans="2:6" outlineLevel="1">
      <c r="B11" s="192" t="s">
        <v>228</v>
      </c>
      <c r="C11" s="193">
        <v>-31308143</v>
      </c>
      <c r="D11" s="193">
        <v>-29244765</v>
      </c>
      <c r="E11" s="198">
        <f t="shared" ref="E11:E15" si="0">(C11/D11)-1</f>
        <v>7.0555465225998537E-2</v>
      </c>
      <c r="F11" s="312" t="s">
        <v>229</v>
      </c>
    </row>
    <row r="12" spans="2:6" outlineLevel="1">
      <c r="B12" s="192" t="s">
        <v>230</v>
      </c>
      <c r="C12" s="193">
        <v>0</v>
      </c>
      <c r="D12" s="193">
        <v>0</v>
      </c>
      <c r="E12" s="198"/>
    </row>
    <row r="13" spans="2:6" outlineLevel="1">
      <c r="B13" s="192" t="s">
        <v>231</v>
      </c>
      <c r="C13" s="193">
        <v>-6316006</v>
      </c>
      <c r="D13" s="193">
        <v>-5975291</v>
      </c>
      <c r="E13" s="198">
        <f t="shared" si="0"/>
        <v>5.7020653889492623E-2</v>
      </c>
      <c r="F13" t="s">
        <v>232</v>
      </c>
    </row>
    <row r="14" spans="2:6" ht="15" outlineLevel="1" thickBot="1">
      <c r="B14" s="194" t="s">
        <v>233</v>
      </c>
      <c r="C14" s="195">
        <v>-26059</v>
      </c>
      <c r="D14" s="195">
        <v>-31409</v>
      </c>
      <c r="E14" s="198">
        <f t="shared" si="0"/>
        <v>-0.17033334394600275</v>
      </c>
    </row>
    <row r="15" spans="2:6" ht="23.45" outlineLevel="1" thickBot="1">
      <c r="B15" s="196" t="s">
        <v>234</v>
      </c>
      <c r="C15" s="197">
        <v>-43453270</v>
      </c>
      <c r="D15" s="197">
        <v>-40661780</v>
      </c>
      <c r="E15" s="198">
        <f t="shared" si="0"/>
        <v>6.8651446149184725E-2</v>
      </c>
    </row>
    <row r="16" spans="2:6" outlineLevel="1"/>
    <row r="17" spans="2:7">
      <c r="D17" s="312"/>
    </row>
    <row r="19" spans="2:7" ht="15.95">
      <c r="B19" s="138" t="s">
        <v>235</v>
      </c>
    </row>
    <row r="21" spans="2:7" outlineLevel="1">
      <c r="B21" s="126" t="s">
        <v>236</v>
      </c>
      <c r="C21" s="127"/>
      <c r="D21" s="126"/>
      <c r="E21" s="126"/>
    </row>
    <row r="22" spans="2:7" ht="15" outlineLevel="1" thickBot="1">
      <c r="B22" s="126"/>
      <c r="C22" s="127"/>
      <c r="D22" s="126"/>
      <c r="E22" s="126"/>
    </row>
    <row r="23" spans="2:7" ht="15" outlineLevel="1" thickBot="1">
      <c r="B23" s="126"/>
      <c r="C23" s="128">
        <v>45657</v>
      </c>
      <c r="D23" s="128">
        <v>45291</v>
      </c>
      <c r="E23" s="434" t="s">
        <v>224</v>
      </c>
    </row>
    <row r="24" spans="2:7" ht="15" outlineLevel="1" thickBot="1">
      <c r="B24" s="129" t="s">
        <v>237</v>
      </c>
      <c r="C24" s="130" t="s">
        <v>226</v>
      </c>
      <c r="D24" s="130" t="s">
        <v>226</v>
      </c>
      <c r="E24" s="434"/>
    </row>
    <row r="25" spans="2:7" outlineLevel="1">
      <c r="B25" s="131" t="s">
        <v>238</v>
      </c>
      <c r="C25" s="132">
        <v>-24110654</v>
      </c>
      <c r="D25" s="132">
        <v>-22689233</v>
      </c>
      <c r="E25" s="133">
        <v>6.2647379926857871E-2</v>
      </c>
      <c r="F25" t="s">
        <v>239</v>
      </c>
      <c r="G25" s="307"/>
    </row>
    <row r="26" spans="2:7" outlineLevel="1">
      <c r="B26" s="131" t="s">
        <v>240</v>
      </c>
      <c r="C26" s="132">
        <v>-4338725</v>
      </c>
      <c r="D26" s="132">
        <v>-3843184</v>
      </c>
      <c r="E26" s="133">
        <v>0.12894022248219184</v>
      </c>
      <c r="F26" t="s">
        <v>241</v>
      </c>
    </row>
    <row r="27" spans="2:7" outlineLevel="1">
      <c r="B27" s="131" t="s">
        <v>242</v>
      </c>
      <c r="C27" s="132">
        <v>-5208634</v>
      </c>
      <c r="D27" s="132">
        <v>-3824697</v>
      </c>
      <c r="E27" s="133">
        <v>0.36184225835406036</v>
      </c>
      <c r="F27" t="s">
        <v>243</v>
      </c>
    </row>
    <row r="28" spans="2:7" outlineLevel="1">
      <c r="B28" s="131" t="s">
        <v>244</v>
      </c>
      <c r="C28" s="132">
        <v>-1762435</v>
      </c>
      <c r="D28" s="132">
        <v>-1502761</v>
      </c>
      <c r="E28" s="133">
        <v>0.17279793659803522</v>
      </c>
      <c r="F28" t="s">
        <v>245</v>
      </c>
    </row>
    <row r="29" spans="2:7" outlineLevel="1">
      <c r="B29" s="131" t="s">
        <v>246</v>
      </c>
      <c r="C29" s="132">
        <v>0</v>
      </c>
      <c r="D29" s="132">
        <v>0</v>
      </c>
      <c r="E29" s="133"/>
    </row>
    <row r="30" spans="2:7" outlineLevel="1">
      <c r="B30" s="131" t="s">
        <v>247</v>
      </c>
      <c r="C30" s="132">
        <v>-1060273</v>
      </c>
      <c r="D30" s="132">
        <v>-463125</v>
      </c>
      <c r="E30" s="133">
        <v>1.2893883940620783</v>
      </c>
      <c r="F30" t="s">
        <v>248</v>
      </c>
    </row>
    <row r="31" spans="2:7" outlineLevel="1">
      <c r="B31" s="131" t="s">
        <v>249</v>
      </c>
      <c r="C31" s="132">
        <v>0</v>
      </c>
      <c r="D31" s="132">
        <v>0</v>
      </c>
      <c r="E31" s="133"/>
    </row>
    <row r="32" spans="2:7" outlineLevel="1">
      <c r="B32" s="131" t="s">
        <v>250</v>
      </c>
      <c r="C32" s="132">
        <v>0</v>
      </c>
      <c r="D32" s="132">
        <v>0</v>
      </c>
      <c r="E32" s="133"/>
    </row>
    <row r="33" spans="2:9" outlineLevel="1">
      <c r="B33" s="131" t="s">
        <v>251</v>
      </c>
      <c r="C33" s="132">
        <v>0</v>
      </c>
      <c r="D33" s="132">
        <v>0</v>
      </c>
      <c r="E33" s="133"/>
    </row>
    <row r="34" spans="2:9" outlineLevel="1">
      <c r="B34" s="131" t="s">
        <v>252</v>
      </c>
      <c r="C34" s="132">
        <v>-546838</v>
      </c>
      <c r="D34" s="132">
        <v>-518912</v>
      </c>
      <c r="E34" s="133">
        <v>5.3816446719289646E-2</v>
      </c>
    </row>
    <row r="35" spans="2:9" outlineLevel="1">
      <c r="B35" s="131" t="s">
        <v>253</v>
      </c>
      <c r="C35" s="132">
        <v>-220786</v>
      </c>
      <c r="D35" s="132">
        <v>-212587</v>
      </c>
      <c r="E35" s="133">
        <v>3.8567739325546802E-2</v>
      </c>
    </row>
    <row r="36" spans="2:9" outlineLevel="1">
      <c r="B36" s="131" t="s">
        <v>254</v>
      </c>
      <c r="C36" s="132">
        <v>-1559782</v>
      </c>
      <c r="D36" s="132">
        <v>-2301435</v>
      </c>
      <c r="E36" s="133">
        <v>-0.32225676588737029</v>
      </c>
    </row>
    <row r="37" spans="2:9" ht="15" outlineLevel="1" thickBot="1">
      <c r="B37" s="134" t="s">
        <v>255</v>
      </c>
      <c r="C37" s="135">
        <v>-7273999</v>
      </c>
      <c r="D37" s="135">
        <v>-6680117</v>
      </c>
      <c r="E37" s="133">
        <v>8.8902933885738777E-2</v>
      </c>
    </row>
    <row r="38" spans="2:9" ht="15" outlineLevel="1" thickBot="1">
      <c r="B38" s="136" t="s">
        <v>256</v>
      </c>
      <c r="C38" s="137">
        <v>-46082126</v>
      </c>
      <c r="D38" s="137">
        <v>-42036051</v>
      </c>
      <c r="E38" s="133">
        <v>9.625250002670338E-2</v>
      </c>
    </row>
    <row r="40" spans="2:9" ht="15.95" customHeight="1">
      <c r="B40" s="138" t="s">
        <v>257</v>
      </c>
    </row>
    <row r="42" spans="2:9" outlineLevel="1">
      <c r="B42" s="139" t="s">
        <v>258</v>
      </c>
      <c r="C42" s="140"/>
      <c r="D42" s="140"/>
      <c r="E42" s="140"/>
      <c r="F42" s="140"/>
      <c r="G42" s="140"/>
      <c r="H42" s="140"/>
      <c r="I42" s="140"/>
    </row>
    <row r="43" spans="2:9" outlineLevel="1">
      <c r="B43" s="141"/>
      <c r="C43" s="140"/>
      <c r="D43" s="140"/>
      <c r="E43" s="140"/>
      <c r="F43" s="140"/>
      <c r="G43" s="140"/>
      <c r="H43" s="140"/>
      <c r="I43" s="140"/>
    </row>
    <row r="44" spans="2:9" outlineLevel="1">
      <c r="B44" s="435" t="s">
        <v>259</v>
      </c>
      <c r="C44" s="435"/>
      <c r="D44" s="435"/>
      <c r="E44" s="435"/>
      <c r="F44" s="435"/>
      <c r="G44" s="435"/>
      <c r="H44" s="435"/>
      <c r="I44" s="435"/>
    </row>
    <row r="45" spans="2:9" ht="15" outlineLevel="1" thickBot="1">
      <c r="B45" s="142"/>
      <c r="C45" s="140"/>
      <c r="D45" s="140"/>
      <c r="E45" s="140"/>
      <c r="F45" s="140"/>
      <c r="G45" s="140"/>
      <c r="H45" s="140"/>
      <c r="I45" s="140"/>
    </row>
    <row r="46" spans="2:9" outlineLevel="1">
      <c r="B46" s="436" t="s">
        <v>260</v>
      </c>
      <c r="C46" s="439">
        <v>45657</v>
      </c>
      <c r="D46" s="440"/>
      <c r="E46" s="440"/>
      <c r="F46" s="440"/>
      <c r="G46" s="440"/>
      <c r="H46" s="441"/>
      <c r="I46" s="143"/>
    </row>
    <row r="47" spans="2:9" ht="15" outlineLevel="1" thickBot="1">
      <c r="B47" s="437"/>
      <c r="C47" s="442"/>
      <c r="D47" s="443"/>
      <c r="E47" s="443"/>
      <c r="F47" s="443"/>
      <c r="G47" s="443"/>
      <c r="H47" s="444"/>
      <c r="I47" s="143"/>
    </row>
    <row r="48" spans="2:9" outlineLevel="1">
      <c r="B48" s="437"/>
      <c r="C48" s="144" t="s">
        <v>261</v>
      </c>
      <c r="D48" s="145" t="s">
        <v>262</v>
      </c>
      <c r="E48" s="146" t="s">
        <v>263</v>
      </c>
      <c r="F48" s="146" t="s">
        <v>264</v>
      </c>
      <c r="G48" s="145" t="s">
        <v>265</v>
      </c>
      <c r="H48" s="145" t="s">
        <v>204</v>
      </c>
      <c r="I48" s="143"/>
    </row>
    <row r="49" spans="2:9" outlineLevel="1">
      <c r="B49" s="437"/>
      <c r="C49" s="147" t="s">
        <v>266</v>
      </c>
      <c r="D49" s="145" t="s">
        <v>267</v>
      </c>
      <c r="E49" s="145" t="s">
        <v>226</v>
      </c>
      <c r="F49" s="145" t="s">
        <v>226</v>
      </c>
      <c r="G49" s="145" t="s">
        <v>226</v>
      </c>
      <c r="H49" s="145" t="s">
        <v>226</v>
      </c>
      <c r="I49" s="143"/>
    </row>
    <row r="50" spans="2:9" ht="15" outlineLevel="1" thickBot="1">
      <c r="B50" s="438"/>
      <c r="C50" s="148" t="s">
        <v>226</v>
      </c>
      <c r="D50" s="149" t="s">
        <v>226</v>
      </c>
      <c r="E50" s="150"/>
      <c r="F50" s="150"/>
      <c r="G50" s="150"/>
      <c r="H50" s="150"/>
      <c r="I50" s="143"/>
    </row>
    <row r="51" spans="2:9" outlineLevel="1">
      <c r="B51" s="151" t="s">
        <v>268</v>
      </c>
      <c r="C51" s="160">
        <v>3824</v>
      </c>
      <c r="D51" s="160">
        <v>0</v>
      </c>
      <c r="E51" s="160">
        <v>0</v>
      </c>
      <c r="F51" s="160">
        <v>0</v>
      </c>
      <c r="G51" s="160">
        <v>0</v>
      </c>
      <c r="H51" s="160">
        <v>3824</v>
      </c>
      <c r="I51" s="143"/>
    </row>
    <row r="52" spans="2:9" ht="15" outlineLevel="1" thickBot="1">
      <c r="B52" s="152" t="s">
        <v>269</v>
      </c>
      <c r="C52" s="161">
        <v>4422942</v>
      </c>
      <c r="D52" s="161">
        <v>12775</v>
      </c>
      <c r="E52" s="161">
        <v>2878</v>
      </c>
      <c r="F52" s="161">
        <v>0</v>
      </c>
      <c r="G52" s="161">
        <v>0</v>
      </c>
      <c r="H52" s="162">
        <v>4438595</v>
      </c>
      <c r="I52" s="143"/>
    </row>
    <row r="53" spans="2:9" ht="15" outlineLevel="1" thickBot="1">
      <c r="B53" s="153" t="s">
        <v>270</v>
      </c>
      <c r="C53" s="163">
        <v>4426766</v>
      </c>
      <c r="D53" s="163">
        <v>12775</v>
      </c>
      <c r="E53" s="163">
        <v>2878</v>
      </c>
      <c r="F53" s="163">
        <v>0</v>
      </c>
      <c r="G53" s="163">
        <v>0</v>
      </c>
      <c r="H53" s="163">
        <v>4442419</v>
      </c>
      <c r="I53" s="143"/>
    </row>
    <row r="54" spans="2:9" outlineLevel="1">
      <c r="B54" s="151" t="s">
        <v>271</v>
      </c>
      <c r="C54" s="160">
        <v>0</v>
      </c>
      <c r="D54" s="160">
        <v>0</v>
      </c>
      <c r="E54" s="160">
        <v>0</v>
      </c>
      <c r="F54" s="160">
        <v>0</v>
      </c>
      <c r="G54" s="160">
        <v>0</v>
      </c>
      <c r="H54" s="160">
        <v>0</v>
      </c>
      <c r="I54" s="143"/>
    </row>
    <row r="55" spans="2:9" outlineLevel="1">
      <c r="B55" s="151" t="s">
        <v>272</v>
      </c>
      <c r="C55" s="160">
        <v>0</v>
      </c>
      <c r="D55" s="160">
        <v>0</v>
      </c>
      <c r="E55" s="160">
        <v>0</v>
      </c>
      <c r="F55" s="160">
        <v>0</v>
      </c>
      <c r="G55" s="160">
        <v>0</v>
      </c>
      <c r="H55" s="160">
        <v>0</v>
      </c>
      <c r="I55" s="143"/>
    </row>
    <row r="56" spans="2:9" ht="15" outlineLevel="1" thickBot="1">
      <c r="B56" s="152" t="s">
        <v>273</v>
      </c>
      <c r="C56" s="161">
        <v>0</v>
      </c>
      <c r="D56" s="161">
        <v>0</v>
      </c>
      <c r="E56" s="161">
        <v>0</v>
      </c>
      <c r="F56" s="161">
        <v>0</v>
      </c>
      <c r="G56" s="161">
        <v>0</v>
      </c>
      <c r="H56" s="161">
        <v>0</v>
      </c>
      <c r="I56" s="143"/>
    </row>
    <row r="57" spans="2:9" ht="15" outlineLevel="1" thickBot="1">
      <c r="B57" s="153" t="s">
        <v>274</v>
      </c>
      <c r="C57" s="164">
        <v>0</v>
      </c>
      <c r="D57" s="165">
        <v>0</v>
      </c>
      <c r="E57" s="165">
        <v>0</v>
      </c>
      <c r="F57" s="165">
        <v>0</v>
      </c>
      <c r="G57" s="165">
        <v>0</v>
      </c>
      <c r="H57" s="165">
        <v>0</v>
      </c>
      <c r="I57" s="143"/>
    </row>
    <row r="58" spans="2:9" ht="15" outlineLevel="1" thickBot="1">
      <c r="B58" s="154" t="s">
        <v>275</v>
      </c>
      <c r="C58" s="163">
        <v>4426766</v>
      </c>
      <c r="D58" s="165">
        <v>12775</v>
      </c>
      <c r="E58" s="165">
        <v>2878</v>
      </c>
      <c r="F58" s="165">
        <v>0</v>
      </c>
      <c r="G58" s="165">
        <v>0</v>
      </c>
      <c r="H58" s="165">
        <v>4442419</v>
      </c>
      <c r="I58" s="143"/>
    </row>
    <row r="59" spans="2:9" outlineLevel="1">
      <c r="B59" s="155"/>
      <c r="C59" s="156"/>
      <c r="D59" s="156"/>
      <c r="E59" s="156"/>
      <c r="F59" s="156"/>
      <c r="G59" s="156"/>
      <c r="H59" s="156"/>
      <c r="I59" s="143"/>
    </row>
    <row r="60" spans="2:9" outlineLevel="1">
      <c r="B60" s="157" t="s">
        <v>276</v>
      </c>
      <c r="C60" s="143"/>
      <c r="D60" s="143"/>
      <c r="E60" s="143"/>
      <c r="F60" s="143"/>
      <c r="G60" s="143"/>
      <c r="H60" s="143"/>
      <c r="I60" s="143"/>
    </row>
    <row r="61" spans="2:9" outlineLevel="1">
      <c r="B61" s="158"/>
      <c r="C61" s="143"/>
      <c r="D61" s="143"/>
      <c r="E61" s="143"/>
      <c r="F61" s="143"/>
      <c r="G61" s="143"/>
      <c r="H61" s="143"/>
      <c r="I61" s="143"/>
    </row>
    <row r="62" spans="2:9" ht="15" outlineLevel="1" thickBot="1">
      <c r="B62" s="159"/>
      <c r="C62" s="159"/>
      <c r="D62" s="159"/>
      <c r="E62" s="159"/>
      <c r="F62" s="159"/>
      <c r="G62" s="159"/>
      <c r="H62" s="159"/>
      <c r="I62" s="159"/>
    </row>
    <row r="63" spans="2:9" outlineLevel="1">
      <c r="B63" s="436" t="s">
        <v>277</v>
      </c>
      <c r="C63" s="439">
        <v>45291</v>
      </c>
      <c r="D63" s="440"/>
      <c r="E63" s="440"/>
      <c r="F63" s="440"/>
      <c r="G63" s="440"/>
      <c r="H63" s="441"/>
      <c r="I63" s="159"/>
    </row>
    <row r="64" spans="2:9" ht="15" outlineLevel="1" thickBot="1">
      <c r="B64" s="437"/>
      <c r="C64" s="442"/>
      <c r="D64" s="443"/>
      <c r="E64" s="443"/>
      <c r="F64" s="443"/>
      <c r="G64" s="443"/>
      <c r="H64" s="444"/>
      <c r="I64" s="159"/>
    </row>
    <row r="65" spans="2:10" outlineLevel="1">
      <c r="B65" s="437"/>
      <c r="C65" s="144" t="s">
        <v>261</v>
      </c>
      <c r="D65" s="145" t="s">
        <v>262</v>
      </c>
      <c r="E65" s="146" t="s">
        <v>263</v>
      </c>
      <c r="F65" s="146" t="s">
        <v>264</v>
      </c>
      <c r="G65" s="145" t="s">
        <v>265</v>
      </c>
      <c r="H65" s="145" t="s">
        <v>204</v>
      </c>
      <c r="I65" s="159"/>
    </row>
    <row r="66" spans="2:10" outlineLevel="1">
      <c r="B66" s="437"/>
      <c r="C66" s="147" t="s">
        <v>266</v>
      </c>
      <c r="D66" s="145" t="s">
        <v>267</v>
      </c>
      <c r="E66" s="145" t="s">
        <v>226</v>
      </c>
      <c r="F66" s="145" t="s">
        <v>226</v>
      </c>
      <c r="G66" s="145" t="s">
        <v>226</v>
      </c>
      <c r="H66" s="145" t="s">
        <v>226</v>
      </c>
      <c r="I66" s="159"/>
    </row>
    <row r="67" spans="2:10" ht="15" outlineLevel="1" thickBot="1">
      <c r="B67" s="438"/>
      <c r="C67" s="148" t="s">
        <v>226</v>
      </c>
      <c r="D67" s="149" t="s">
        <v>226</v>
      </c>
      <c r="E67" s="150"/>
      <c r="F67" s="150"/>
      <c r="G67" s="150"/>
      <c r="H67" s="150"/>
      <c r="I67" s="159"/>
    </row>
    <row r="68" spans="2:10" outlineLevel="1">
      <c r="B68" s="151" t="s">
        <v>268</v>
      </c>
      <c r="C68" s="160">
        <v>2959</v>
      </c>
      <c r="D68" s="160">
        <v>0</v>
      </c>
      <c r="E68" s="160">
        <v>0</v>
      </c>
      <c r="F68" s="160">
        <v>0</v>
      </c>
      <c r="G68" s="160">
        <v>0</v>
      </c>
      <c r="H68" s="160">
        <v>2959</v>
      </c>
      <c r="I68" s="159"/>
    </row>
    <row r="69" spans="2:10" ht="15" outlineLevel="1" thickBot="1">
      <c r="B69" s="152" t="s">
        <v>269</v>
      </c>
      <c r="C69" s="161">
        <v>3215081</v>
      </c>
      <c r="D69" s="161">
        <v>29842</v>
      </c>
      <c r="E69" s="161">
        <v>2891</v>
      </c>
      <c r="F69" s="161">
        <v>0</v>
      </c>
      <c r="G69" s="161">
        <v>0</v>
      </c>
      <c r="H69" s="162">
        <v>3247814</v>
      </c>
      <c r="I69" s="159"/>
    </row>
    <row r="70" spans="2:10" ht="15" outlineLevel="1" thickBot="1">
      <c r="B70" s="153" t="s">
        <v>270</v>
      </c>
      <c r="C70" s="163">
        <v>3218040</v>
      </c>
      <c r="D70" s="163">
        <v>29842</v>
      </c>
      <c r="E70" s="163">
        <v>2891</v>
      </c>
      <c r="F70" s="163">
        <v>0</v>
      </c>
      <c r="G70" s="163">
        <v>0</v>
      </c>
      <c r="H70" s="163">
        <v>3250773</v>
      </c>
      <c r="I70" s="159"/>
    </row>
    <row r="71" spans="2:10" outlineLevel="1">
      <c r="B71" s="151" t="s">
        <v>271</v>
      </c>
      <c r="C71" s="160">
        <v>0</v>
      </c>
      <c r="D71" s="160">
        <v>0</v>
      </c>
      <c r="E71" s="160">
        <v>0</v>
      </c>
      <c r="F71" s="160">
        <v>0</v>
      </c>
      <c r="G71" s="160">
        <v>0</v>
      </c>
      <c r="H71" s="160">
        <v>0</v>
      </c>
      <c r="I71" s="159"/>
    </row>
    <row r="72" spans="2:10" outlineLevel="1">
      <c r="B72" s="151" t="s">
        <v>272</v>
      </c>
      <c r="C72" s="160">
        <v>0</v>
      </c>
      <c r="D72" s="160">
        <v>0</v>
      </c>
      <c r="E72" s="160">
        <v>0</v>
      </c>
      <c r="F72" s="160">
        <v>0</v>
      </c>
      <c r="G72" s="160">
        <v>0</v>
      </c>
      <c r="H72" s="160">
        <v>0</v>
      </c>
      <c r="I72" s="159"/>
    </row>
    <row r="73" spans="2:10" ht="15" outlineLevel="1" thickBot="1">
      <c r="B73" s="152" t="s">
        <v>273</v>
      </c>
      <c r="C73" s="161">
        <v>0</v>
      </c>
      <c r="D73" s="161">
        <v>0</v>
      </c>
      <c r="E73" s="161">
        <v>0</v>
      </c>
      <c r="F73" s="161">
        <v>0</v>
      </c>
      <c r="G73" s="161">
        <v>0</v>
      </c>
      <c r="H73" s="161">
        <v>0</v>
      </c>
      <c r="I73" s="159"/>
    </row>
    <row r="74" spans="2:10" ht="15" outlineLevel="1" thickBot="1">
      <c r="B74" s="153" t="s">
        <v>274</v>
      </c>
      <c r="C74" s="164">
        <v>0</v>
      </c>
      <c r="D74" s="165">
        <v>0</v>
      </c>
      <c r="E74" s="165">
        <v>0</v>
      </c>
      <c r="F74" s="165">
        <v>0</v>
      </c>
      <c r="G74" s="165">
        <v>0</v>
      </c>
      <c r="H74" s="165">
        <v>0</v>
      </c>
      <c r="I74" s="159"/>
    </row>
    <row r="75" spans="2:10" ht="15" outlineLevel="1" thickBot="1">
      <c r="B75" s="154" t="s">
        <v>275</v>
      </c>
      <c r="C75" s="163">
        <v>3218040</v>
      </c>
      <c r="D75" s="165">
        <v>29842</v>
      </c>
      <c r="E75" s="165">
        <v>2891</v>
      </c>
      <c r="F75" s="165">
        <v>0</v>
      </c>
      <c r="G75" s="165">
        <v>0</v>
      </c>
      <c r="H75" s="165">
        <v>3250773</v>
      </c>
      <c r="I75" s="159"/>
      <c r="J75" s="310">
        <f>+H58/H75</f>
        <v>1.3665731196856872</v>
      </c>
    </row>
    <row r="76" spans="2:10" outlineLevel="1">
      <c r="B76" s="159"/>
      <c r="C76" s="159"/>
      <c r="D76" s="159"/>
      <c r="E76" s="159"/>
      <c r="F76" s="159"/>
      <c r="G76" s="159"/>
      <c r="H76" s="159"/>
      <c r="I76" s="159"/>
    </row>
    <row r="77" spans="2:10" outlineLevel="1">
      <c r="B77" s="159"/>
      <c r="C77" s="159"/>
      <c r="D77" s="159"/>
      <c r="E77" s="159"/>
      <c r="F77" s="159"/>
      <c r="G77" s="159"/>
      <c r="H77" s="159"/>
      <c r="I77" s="159"/>
    </row>
    <row r="78" spans="2:10">
      <c r="B78" s="159"/>
      <c r="C78" s="159"/>
      <c r="D78" s="159"/>
      <c r="E78" s="159"/>
      <c r="F78" s="159"/>
      <c r="G78" s="159"/>
      <c r="H78" s="159"/>
      <c r="I78" s="159"/>
    </row>
    <row r="79" spans="2:10" ht="15.95">
      <c r="B79" s="138" t="s">
        <v>278</v>
      </c>
      <c r="C79" s="159"/>
      <c r="D79" s="159"/>
      <c r="E79" s="159"/>
      <c r="F79" s="159"/>
      <c r="G79" s="159"/>
      <c r="H79" s="159"/>
      <c r="I79" s="159"/>
    </row>
    <row r="81" spans="2:11" outlineLevel="1">
      <c r="B81" s="445" t="s">
        <v>279</v>
      </c>
      <c r="C81" s="445"/>
      <c r="D81" s="445"/>
      <c r="E81" s="445"/>
      <c r="F81" s="445"/>
      <c r="G81" s="445"/>
      <c r="H81" s="445"/>
      <c r="I81" s="445"/>
      <c r="J81" s="445"/>
      <c r="K81" s="445"/>
    </row>
    <row r="82" spans="2:11" outlineLevel="1">
      <c r="B82" s="166"/>
      <c r="C82" s="166"/>
      <c r="D82" s="166"/>
      <c r="E82" s="166"/>
      <c r="F82" s="166"/>
      <c r="G82" s="166"/>
      <c r="H82" s="166"/>
      <c r="I82" s="166"/>
      <c r="J82" s="166"/>
      <c r="K82" s="166"/>
    </row>
    <row r="83" spans="2:11" outlineLevel="1">
      <c r="B83" s="446" t="s">
        <v>280</v>
      </c>
      <c r="C83" s="446"/>
      <c r="D83" s="446"/>
      <c r="E83" s="168"/>
      <c r="F83" s="168"/>
      <c r="G83" s="168"/>
      <c r="H83" s="168"/>
      <c r="I83" s="168"/>
      <c r="J83" s="168"/>
      <c r="K83" s="168"/>
    </row>
    <row r="84" spans="2:11" ht="15" outlineLevel="1" thickBot="1">
      <c r="B84" s="167"/>
      <c r="C84" s="167"/>
      <c r="D84" s="167"/>
      <c r="E84" s="168"/>
      <c r="F84" s="168"/>
      <c r="G84" s="168"/>
      <c r="H84" s="168"/>
      <c r="I84" s="168"/>
      <c r="J84" s="168"/>
      <c r="K84" s="168"/>
    </row>
    <row r="85" spans="2:11" ht="15" outlineLevel="1" thickBot="1">
      <c r="B85" s="447" t="s">
        <v>281</v>
      </c>
      <c r="C85" s="450">
        <v>45657</v>
      </c>
      <c r="D85" s="451"/>
      <c r="E85" s="450">
        <v>45291</v>
      </c>
      <c r="F85" s="451"/>
      <c r="G85" s="434" t="s">
        <v>224</v>
      </c>
      <c r="H85" s="125"/>
      <c r="I85" s="125"/>
      <c r="J85" s="125"/>
      <c r="K85" s="125"/>
    </row>
    <row r="86" spans="2:11" outlineLevel="1">
      <c r="B86" s="448"/>
      <c r="C86" s="170" t="s">
        <v>282</v>
      </c>
      <c r="D86" s="170" t="s">
        <v>283</v>
      </c>
      <c r="E86" s="169" t="s">
        <v>282</v>
      </c>
      <c r="F86" s="170" t="s">
        <v>283</v>
      </c>
      <c r="G86" s="434"/>
      <c r="H86" s="125"/>
      <c r="I86" s="125"/>
      <c r="J86" s="125"/>
      <c r="K86" s="125"/>
    </row>
    <row r="87" spans="2:11" ht="15" outlineLevel="1" thickBot="1">
      <c r="B87" s="449"/>
      <c r="C87" s="172" t="s">
        <v>226</v>
      </c>
      <c r="D87" s="172" t="s">
        <v>226</v>
      </c>
      <c r="E87" s="171" t="s">
        <v>226</v>
      </c>
      <c r="F87" s="172" t="s">
        <v>226</v>
      </c>
      <c r="G87" s="434"/>
      <c r="H87" s="125"/>
      <c r="I87" s="125"/>
      <c r="J87" s="125"/>
      <c r="K87" s="125"/>
    </row>
    <row r="88" spans="2:11" outlineLevel="1">
      <c r="B88" s="173" t="s">
        <v>284</v>
      </c>
      <c r="C88" s="132">
        <v>6116731</v>
      </c>
      <c r="D88" s="181">
        <v>0</v>
      </c>
      <c r="E88" s="132">
        <v>4464378</v>
      </c>
      <c r="F88" s="174">
        <v>0</v>
      </c>
      <c r="G88" s="175">
        <f t="shared" ref="G88:G93" si="1">(C88/E88)-1</f>
        <v>0.37011942089133143</v>
      </c>
      <c r="H88" s="125" t="s">
        <v>285</v>
      </c>
      <c r="I88" s="125"/>
      <c r="J88" s="125"/>
      <c r="K88" s="125"/>
    </row>
    <row r="89" spans="2:11" outlineLevel="1">
      <c r="B89" s="176" t="s">
        <v>286</v>
      </c>
      <c r="C89" s="182">
        <v>0</v>
      </c>
      <c r="D89" s="181">
        <v>0</v>
      </c>
      <c r="E89" s="182">
        <v>0</v>
      </c>
      <c r="F89" s="174">
        <v>0</v>
      </c>
      <c r="G89" s="175"/>
      <c r="H89" s="125"/>
      <c r="I89" s="125"/>
      <c r="J89" s="125"/>
      <c r="K89" s="125"/>
    </row>
    <row r="90" spans="2:11" outlineLevel="1">
      <c r="B90" s="176" t="s">
        <v>287</v>
      </c>
      <c r="C90" s="182">
        <v>1522534</v>
      </c>
      <c r="D90" s="181">
        <v>0</v>
      </c>
      <c r="E90" s="182">
        <v>1244110</v>
      </c>
      <c r="F90" s="174">
        <v>0</v>
      </c>
      <c r="G90" s="175">
        <f t="shared" si="1"/>
        <v>0.22379371598974362</v>
      </c>
      <c r="H90" s="125"/>
      <c r="I90" s="125"/>
      <c r="J90" s="125"/>
      <c r="K90" s="125"/>
    </row>
    <row r="91" spans="2:11" outlineLevel="1">
      <c r="B91" s="176" t="s">
        <v>288</v>
      </c>
      <c r="C91" s="182">
        <v>851899</v>
      </c>
      <c r="D91" s="181">
        <v>0</v>
      </c>
      <c r="E91" s="182">
        <v>43192</v>
      </c>
      <c r="F91" s="174">
        <v>0</v>
      </c>
      <c r="G91" s="175">
        <f t="shared" si="1"/>
        <v>18.723536766067792</v>
      </c>
      <c r="H91" s="125" t="s">
        <v>289</v>
      </c>
      <c r="I91" s="125"/>
      <c r="J91" s="125"/>
      <c r="K91" s="125"/>
    </row>
    <row r="92" spans="2:11" outlineLevel="1">
      <c r="B92" s="176" t="s">
        <v>290</v>
      </c>
      <c r="C92" s="182">
        <v>5412</v>
      </c>
      <c r="D92" s="181">
        <v>0</v>
      </c>
      <c r="E92" s="182">
        <v>5352</v>
      </c>
      <c r="F92" s="174">
        <v>0</v>
      </c>
      <c r="G92" s="175">
        <f t="shared" si="1"/>
        <v>1.1210762331838486E-2</v>
      </c>
      <c r="H92" s="125"/>
      <c r="I92" s="125"/>
      <c r="J92" s="125"/>
      <c r="K92" s="125"/>
    </row>
    <row r="93" spans="2:11" ht="15" outlineLevel="1" thickBot="1">
      <c r="B93" s="177" t="s">
        <v>291</v>
      </c>
      <c r="C93" s="183">
        <v>160</v>
      </c>
      <c r="D93" s="184">
        <v>0</v>
      </c>
      <c r="E93" s="183">
        <v>160</v>
      </c>
      <c r="F93" s="178">
        <v>0</v>
      </c>
      <c r="G93" s="175">
        <f t="shared" si="1"/>
        <v>0</v>
      </c>
      <c r="H93" s="125"/>
      <c r="I93" s="125"/>
      <c r="J93" s="125"/>
      <c r="K93" s="125"/>
    </row>
    <row r="94" spans="2:11" ht="23.45" outlineLevel="1" thickBot="1">
      <c r="B94" s="179" t="s">
        <v>292</v>
      </c>
      <c r="C94" s="185">
        <v>8496736</v>
      </c>
      <c r="D94" s="186">
        <v>0</v>
      </c>
      <c r="E94" s="185">
        <v>5757192</v>
      </c>
      <c r="F94" s="180">
        <f>SUM(F88:F93)</f>
        <v>0</v>
      </c>
      <c r="G94" s="175">
        <f>(C94/E94)-1</f>
        <v>0.47584725331376831</v>
      </c>
      <c r="H94" s="125"/>
      <c r="I94" s="125"/>
      <c r="J94" s="125"/>
      <c r="K94" s="125"/>
    </row>
    <row r="96" spans="2:11" ht="15.95">
      <c r="B96" s="138" t="s">
        <v>293</v>
      </c>
    </row>
    <row r="98" spans="2:6" ht="27" outlineLevel="1" thickTop="1" thickBot="1">
      <c r="B98" s="212" t="s">
        <v>294</v>
      </c>
      <c r="C98" s="213" t="s">
        <v>295</v>
      </c>
      <c r="D98" s="213" t="s">
        <v>296</v>
      </c>
      <c r="E98" s="213" t="s">
        <v>297</v>
      </c>
      <c r="F98" s="214" t="s">
        <v>298</v>
      </c>
    </row>
    <row r="99" spans="2:6" ht="15" outlineLevel="1" thickTop="1">
      <c r="B99" s="215">
        <v>1105103</v>
      </c>
      <c r="C99" s="216" t="s">
        <v>299</v>
      </c>
      <c r="D99" s="217">
        <v>1459950902</v>
      </c>
      <c r="E99" s="217">
        <v>1459950902</v>
      </c>
      <c r="F99" s="218">
        <v>1</v>
      </c>
    </row>
    <row r="100" spans="2:6" outlineLevel="1">
      <c r="B100" s="215">
        <v>1105103</v>
      </c>
      <c r="C100" s="216" t="s">
        <v>300</v>
      </c>
      <c r="D100" s="217">
        <v>461008368</v>
      </c>
      <c r="E100" s="217">
        <v>414907531</v>
      </c>
      <c r="F100" s="218">
        <v>0.9</v>
      </c>
    </row>
    <row r="101" spans="2:6" outlineLevel="1">
      <c r="B101" s="215">
        <v>1105103</v>
      </c>
      <c r="C101" s="216" t="s">
        <v>301</v>
      </c>
      <c r="D101" s="217">
        <v>187461776</v>
      </c>
      <c r="E101" s="217">
        <v>6561162</v>
      </c>
      <c r="F101" s="218">
        <v>3.5000000000000003E-2</v>
      </c>
    </row>
    <row r="102" spans="2:6" outlineLevel="1">
      <c r="B102" s="215">
        <v>1105103</v>
      </c>
      <c r="C102" s="219" t="s">
        <v>302</v>
      </c>
      <c r="D102" s="217">
        <v>1218869542</v>
      </c>
      <c r="E102" s="217">
        <v>30471739</v>
      </c>
      <c r="F102" s="218">
        <v>2.5000000000000001E-2</v>
      </c>
    </row>
    <row r="103" spans="2:6" outlineLevel="1">
      <c r="B103" s="215">
        <v>1104109</v>
      </c>
      <c r="C103" s="216" t="s">
        <v>303</v>
      </c>
      <c r="D103" s="217">
        <v>62801350</v>
      </c>
      <c r="E103" s="220">
        <v>2198047</v>
      </c>
      <c r="F103" s="218">
        <v>3.5000000000000003E-2</v>
      </c>
    </row>
    <row r="104" spans="2:6" outlineLevel="1">
      <c r="B104" s="215">
        <v>1104109</v>
      </c>
      <c r="C104" s="216" t="s">
        <v>304</v>
      </c>
      <c r="D104" s="217">
        <v>11070939</v>
      </c>
      <c r="E104" s="217">
        <v>387483</v>
      </c>
      <c r="F104" s="218">
        <v>3.5000000000000003E-2</v>
      </c>
    </row>
    <row r="105" spans="2:6" outlineLevel="1">
      <c r="B105" s="215">
        <v>1104109</v>
      </c>
      <c r="C105" s="216" t="s">
        <v>305</v>
      </c>
      <c r="D105" s="217">
        <v>486404450</v>
      </c>
      <c r="E105" s="217">
        <v>389123560</v>
      </c>
      <c r="F105" s="218">
        <v>0.8</v>
      </c>
    </row>
    <row r="106" spans="2:6" outlineLevel="1">
      <c r="B106" s="221">
        <v>1104209</v>
      </c>
      <c r="C106" s="222" t="s">
        <v>306</v>
      </c>
      <c r="D106" s="223">
        <v>3887567327</v>
      </c>
      <c r="E106" s="224">
        <v>2303600424</v>
      </c>
      <c r="F106" s="225"/>
    </row>
    <row r="107" spans="2:6" outlineLevel="1">
      <c r="B107" s="226"/>
      <c r="C107" s="227"/>
      <c r="D107" s="228"/>
      <c r="E107" s="228"/>
      <c r="F107" s="225"/>
    </row>
    <row r="108" spans="2:6" outlineLevel="1">
      <c r="B108" s="229">
        <v>1104111</v>
      </c>
      <c r="C108" s="230" t="s">
        <v>307</v>
      </c>
      <c r="D108" s="220">
        <v>234684869</v>
      </c>
      <c r="E108" s="220">
        <v>4693697</v>
      </c>
      <c r="F108" s="218">
        <v>0.02</v>
      </c>
    </row>
    <row r="109" spans="2:6" outlineLevel="1">
      <c r="B109" s="229">
        <v>1104111</v>
      </c>
      <c r="C109" s="230" t="s">
        <v>308</v>
      </c>
      <c r="D109" s="220">
        <v>84102514</v>
      </c>
      <c r="E109" s="220">
        <v>84102514</v>
      </c>
      <c r="F109" s="218">
        <v>1</v>
      </c>
    </row>
    <row r="110" spans="2:6" outlineLevel="1">
      <c r="B110" s="215">
        <v>1104111</v>
      </c>
      <c r="C110" s="230" t="s">
        <v>309</v>
      </c>
      <c r="D110" s="220">
        <v>1353684614</v>
      </c>
      <c r="E110" s="220">
        <v>1353684614</v>
      </c>
      <c r="F110" s="218">
        <v>1</v>
      </c>
    </row>
    <row r="111" spans="2:6" outlineLevel="1">
      <c r="B111" s="215">
        <v>1104111</v>
      </c>
      <c r="C111" s="230" t="s">
        <v>310</v>
      </c>
      <c r="D111" s="220">
        <v>870269309</v>
      </c>
      <c r="E111" s="220">
        <v>348107724</v>
      </c>
      <c r="F111" s="218">
        <v>0.4</v>
      </c>
    </row>
    <row r="112" spans="2:6" outlineLevel="1">
      <c r="B112" s="215">
        <v>1104111</v>
      </c>
      <c r="C112" s="230" t="s">
        <v>311</v>
      </c>
      <c r="D112" s="220">
        <v>255890988</v>
      </c>
      <c r="E112" s="220">
        <v>76767296</v>
      </c>
      <c r="F112" s="218">
        <v>0.3</v>
      </c>
    </row>
    <row r="113" spans="2:6" outlineLevel="1">
      <c r="B113" s="215">
        <v>1104111</v>
      </c>
      <c r="C113" s="230" t="s">
        <v>312</v>
      </c>
      <c r="D113" s="220">
        <v>698742700</v>
      </c>
      <c r="E113" s="220">
        <v>20962281</v>
      </c>
      <c r="F113" s="218">
        <v>0.03</v>
      </c>
    </row>
    <row r="114" spans="2:6" outlineLevel="1">
      <c r="B114" s="215">
        <v>1104111</v>
      </c>
      <c r="C114" s="230" t="s">
        <v>313</v>
      </c>
      <c r="D114" s="220">
        <v>2541233595</v>
      </c>
      <c r="E114" s="220">
        <v>0</v>
      </c>
      <c r="F114" s="218">
        <v>0</v>
      </c>
    </row>
    <row r="115" spans="2:6" outlineLevel="1">
      <c r="B115" s="221">
        <v>1104210</v>
      </c>
      <c r="C115" s="222" t="s">
        <v>314</v>
      </c>
      <c r="D115" s="224">
        <v>6038608589</v>
      </c>
      <c r="E115" s="224">
        <v>1888318126</v>
      </c>
      <c r="F115" s="225"/>
    </row>
    <row r="116" spans="2:6" outlineLevel="1">
      <c r="D116" s="231"/>
      <c r="E116" s="231"/>
      <c r="F116" s="232"/>
    </row>
    <row r="117" spans="2:6" outlineLevel="1">
      <c r="B117" s="229">
        <v>1104112</v>
      </c>
      <c r="C117" s="230" t="s">
        <v>307</v>
      </c>
      <c r="D117" s="220">
        <v>236555763</v>
      </c>
      <c r="E117" s="220">
        <v>4731115</v>
      </c>
      <c r="F117" s="218">
        <v>0.02</v>
      </c>
    </row>
    <row r="118" spans="2:6" outlineLevel="1">
      <c r="B118" s="229">
        <v>1104112</v>
      </c>
      <c r="C118" s="230" t="s">
        <v>309</v>
      </c>
      <c r="D118" s="220">
        <v>344691981</v>
      </c>
      <c r="E118" s="220">
        <v>344691981</v>
      </c>
      <c r="F118" s="218">
        <v>1</v>
      </c>
    </row>
    <row r="119" spans="2:6" outlineLevel="1">
      <c r="B119" s="229">
        <v>1104112</v>
      </c>
      <c r="C119" s="230" t="s">
        <v>310</v>
      </c>
      <c r="D119" s="220">
        <v>90667707</v>
      </c>
      <c r="E119" s="220">
        <v>36267083</v>
      </c>
      <c r="F119" s="218">
        <v>0.4</v>
      </c>
    </row>
    <row r="120" spans="2:6" outlineLevel="1">
      <c r="B120" s="229">
        <v>1104112</v>
      </c>
      <c r="C120" s="230" t="s">
        <v>311</v>
      </c>
      <c r="D120" s="220">
        <v>89270419</v>
      </c>
      <c r="E120" s="220">
        <v>26781126</v>
      </c>
      <c r="F120" s="218">
        <v>0.3</v>
      </c>
    </row>
    <row r="121" spans="2:6" outlineLevel="1">
      <c r="B121" s="229">
        <v>1104112</v>
      </c>
      <c r="C121" s="230" t="s">
        <v>312</v>
      </c>
      <c r="D121" s="220">
        <v>346135802</v>
      </c>
      <c r="E121" s="220">
        <v>10384074</v>
      </c>
      <c r="F121" s="218">
        <v>0.03</v>
      </c>
    </row>
    <row r="122" spans="2:6" outlineLevel="1">
      <c r="B122" s="229">
        <v>1104112</v>
      </c>
      <c r="C122" s="233" t="s">
        <v>313</v>
      </c>
      <c r="D122" s="220">
        <v>3454738403</v>
      </c>
      <c r="E122" s="220">
        <v>0</v>
      </c>
      <c r="F122" s="218">
        <v>0</v>
      </c>
    </row>
    <row r="123" spans="2:6" outlineLevel="1">
      <c r="B123" s="234">
        <v>1104210</v>
      </c>
      <c r="C123" s="235" t="s">
        <v>315</v>
      </c>
      <c r="D123" s="236">
        <v>4562060075</v>
      </c>
      <c r="E123" s="237">
        <v>422855379</v>
      </c>
      <c r="F123" s="232"/>
    </row>
    <row r="124" spans="2:6" outlineLevel="1">
      <c r="F124" s="232"/>
    </row>
    <row r="125" spans="2:6" outlineLevel="1">
      <c r="B125" s="238">
        <v>1106101</v>
      </c>
      <c r="C125" s="230" t="s">
        <v>316</v>
      </c>
      <c r="D125" s="220">
        <v>175177027</v>
      </c>
      <c r="E125" s="220">
        <v>175177027</v>
      </c>
      <c r="F125" s="218">
        <v>1</v>
      </c>
    </row>
    <row r="126" spans="2:6" outlineLevel="1">
      <c r="B126" s="238">
        <v>1106101</v>
      </c>
      <c r="C126" s="230" t="s">
        <v>317</v>
      </c>
      <c r="D126" s="220">
        <v>25409693</v>
      </c>
      <c r="E126" s="220">
        <v>2540969</v>
      </c>
      <c r="F126" s="218">
        <v>0.1</v>
      </c>
    </row>
    <row r="127" spans="2:6" outlineLevel="1">
      <c r="B127" s="238">
        <v>1106101</v>
      </c>
      <c r="C127" s="230" t="s">
        <v>318</v>
      </c>
      <c r="D127" s="220">
        <v>18380971</v>
      </c>
      <c r="E127" s="220">
        <v>1654287</v>
      </c>
      <c r="F127" s="218">
        <v>0.09</v>
      </c>
    </row>
    <row r="128" spans="2:6" outlineLevel="1">
      <c r="B128" s="238">
        <v>1106101</v>
      </c>
      <c r="C128" s="230" t="s">
        <v>319</v>
      </c>
      <c r="D128" s="220">
        <v>1590686048</v>
      </c>
      <c r="E128" s="220">
        <v>0</v>
      </c>
      <c r="F128" s="218">
        <v>0</v>
      </c>
    </row>
    <row r="129" spans="2:6" outlineLevel="1">
      <c r="B129" s="239">
        <v>1105109</v>
      </c>
      <c r="C129" s="240" t="s">
        <v>320</v>
      </c>
      <c r="D129" s="241">
        <v>1809653739</v>
      </c>
      <c r="E129" s="241">
        <v>179372283</v>
      </c>
      <c r="F129" s="232"/>
    </row>
    <row r="130" spans="2:6" outlineLevel="1">
      <c r="B130" s="226"/>
      <c r="C130" s="216"/>
      <c r="D130" s="228"/>
      <c r="E130" s="228"/>
      <c r="F130" s="225"/>
    </row>
    <row r="131" spans="2:6" outlineLevel="1">
      <c r="B131" s="226">
        <v>1105101</v>
      </c>
      <c r="C131" s="227" t="s">
        <v>321</v>
      </c>
      <c r="D131" s="217"/>
      <c r="E131" s="217">
        <v>0</v>
      </c>
      <c r="F131" s="218">
        <v>1</v>
      </c>
    </row>
    <row r="132" spans="2:6" outlineLevel="1">
      <c r="B132" s="226">
        <v>1105102</v>
      </c>
      <c r="C132" s="227" t="s">
        <v>322</v>
      </c>
      <c r="D132" s="217">
        <v>9143744</v>
      </c>
      <c r="E132" s="217">
        <v>9143744</v>
      </c>
      <c r="F132" s="218">
        <v>1</v>
      </c>
    </row>
    <row r="133" spans="2:6" outlineLevel="1">
      <c r="B133" s="226">
        <v>1105106</v>
      </c>
      <c r="C133" s="242" t="s">
        <v>323</v>
      </c>
      <c r="D133" s="217">
        <v>0</v>
      </c>
      <c r="E133" s="217">
        <v>0</v>
      </c>
      <c r="F133" s="218"/>
    </row>
    <row r="134" spans="2:6" outlineLevel="1">
      <c r="B134" s="226">
        <v>1105108</v>
      </c>
      <c r="C134" s="242" t="s">
        <v>324</v>
      </c>
      <c r="D134" s="217">
        <v>0</v>
      </c>
      <c r="E134" s="217">
        <v>0</v>
      </c>
      <c r="F134" s="218"/>
    </row>
    <row r="135" spans="2:6" outlineLevel="1">
      <c r="B135" s="226">
        <v>1105113</v>
      </c>
      <c r="C135" s="242" t="s">
        <v>325</v>
      </c>
      <c r="D135" s="217">
        <v>0</v>
      </c>
      <c r="E135" s="217">
        <v>0</v>
      </c>
      <c r="F135" s="218"/>
    </row>
    <row r="136" spans="2:6" outlineLevel="1">
      <c r="B136" s="226">
        <v>1105115</v>
      </c>
      <c r="C136" s="242" t="s">
        <v>326</v>
      </c>
      <c r="D136" s="217">
        <v>0</v>
      </c>
      <c r="E136" s="217">
        <v>0</v>
      </c>
      <c r="F136" s="218"/>
    </row>
    <row r="137" spans="2:6" outlineLevel="1">
      <c r="B137" s="243">
        <v>1105401</v>
      </c>
      <c r="C137" s="227" t="s">
        <v>327</v>
      </c>
      <c r="D137" s="217">
        <v>25044669</v>
      </c>
      <c r="E137" s="217">
        <v>25044669</v>
      </c>
      <c r="F137" s="218">
        <v>1</v>
      </c>
    </row>
    <row r="138" spans="2:6" outlineLevel="1">
      <c r="B138" s="243">
        <v>1105401</v>
      </c>
      <c r="C138" s="227" t="s">
        <v>328</v>
      </c>
      <c r="D138" s="217">
        <v>7035806</v>
      </c>
      <c r="E138" s="217">
        <v>2814322</v>
      </c>
      <c r="F138" s="218">
        <v>0.4</v>
      </c>
    </row>
    <row r="139" spans="2:6" outlineLevel="1">
      <c r="B139" s="243">
        <v>1105401</v>
      </c>
      <c r="C139" s="227" t="s">
        <v>329</v>
      </c>
      <c r="D139" s="217">
        <v>0</v>
      </c>
      <c r="E139" s="217">
        <v>0</v>
      </c>
      <c r="F139" s="218">
        <v>0.1</v>
      </c>
    </row>
    <row r="140" spans="2:6" outlineLevel="1">
      <c r="B140" s="244">
        <v>1105402</v>
      </c>
      <c r="C140" s="227" t="s">
        <v>330</v>
      </c>
      <c r="D140" s="217">
        <v>47466927</v>
      </c>
      <c r="E140" s="217">
        <v>47466927</v>
      </c>
      <c r="F140" s="218">
        <v>1</v>
      </c>
    </row>
    <row r="141" spans="2:6" outlineLevel="1">
      <c r="B141" s="244">
        <v>1105402</v>
      </c>
      <c r="C141" s="227" t="s">
        <v>331</v>
      </c>
      <c r="D141" s="217">
        <v>32982354</v>
      </c>
      <c r="E141" s="217">
        <v>13192942</v>
      </c>
      <c r="F141" s="218">
        <v>0.4</v>
      </c>
    </row>
    <row r="142" spans="2:6" outlineLevel="1">
      <c r="B142" s="244">
        <v>1105402</v>
      </c>
      <c r="C142" s="227" t="s">
        <v>332</v>
      </c>
      <c r="D142" s="217">
        <v>86747</v>
      </c>
      <c r="E142" s="217">
        <v>8675</v>
      </c>
      <c r="F142" s="218">
        <v>0.1</v>
      </c>
    </row>
    <row r="143" spans="2:6" outlineLevel="1">
      <c r="B143" s="226">
        <v>1105403</v>
      </c>
      <c r="C143" s="227" t="s">
        <v>333</v>
      </c>
      <c r="D143" s="217">
        <v>0</v>
      </c>
      <c r="E143" s="217">
        <v>0</v>
      </c>
      <c r="F143" s="218">
        <v>1</v>
      </c>
    </row>
    <row r="144" spans="2:6" outlineLevel="1">
      <c r="B144" s="226">
        <v>1105501</v>
      </c>
      <c r="C144" s="227" t="s">
        <v>334</v>
      </c>
      <c r="D144" s="217"/>
      <c r="E144" s="217">
        <v>0</v>
      </c>
      <c r="F144" s="218">
        <v>1</v>
      </c>
    </row>
    <row r="145" spans="2:6" outlineLevel="1">
      <c r="B145" s="226">
        <v>1105502</v>
      </c>
      <c r="C145" s="227" t="s">
        <v>335</v>
      </c>
      <c r="D145" s="217">
        <v>0</v>
      </c>
      <c r="E145" s="217">
        <v>0</v>
      </c>
      <c r="F145" s="218">
        <v>1</v>
      </c>
    </row>
    <row r="146" spans="2:6" outlineLevel="1">
      <c r="B146" s="245">
        <v>1106103</v>
      </c>
      <c r="C146" s="246" t="s">
        <v>336</v>
      </c>
      <c r="D146" s="217">
        <v>19112853</v>
      </c>
      <c r="E146" s="217">
        <v>19112853</v>
      </c>
      <c r="F146" s="218">
        <v>1</v>
      </c>
    </row>
    <row r="147" spans="2:6" outlineLevel="1">
      <c r="B147" s="245">
        <v>1106108</v>
      </c>
      <c r="C147" s="246" t="s">
        <v>337</v>
      </c>
      <c r="D147" s="217">
        <v>298139113</v>
      </c>
      <c r="E147" s="217">
        <v>298139113</v>
      </c>
      <c r="F147" s="218">
        <v>1</v>
      </c>
    </row>
    <row r="148" spans="2:6" outlineLevel="1">
      <c r="B148" s="247">
        <v>1106109</v>
      </c>
      <c r="C148" s="248" t="s">
        <v>338</v>
      </c>
      <c r="D148" s="249">
        <v>97160922</v>
      </c>
      <c r="E148" s="249">
        <v>97160922</v>
      </c>
      <c r="F148" s="250">
        <v>1</v>
      </c>
    </row>
    <row r="149" spans="2:6" outlineLevel="1">
      <c r="B149" s="247">
        <v>1106109</v>
      </c>
      <c r="C149" s="248" t="s">
        <v>337</v>
      </c>
      <c r="D149" s="249"/>
      <c r="E149" s="249"/>
      <c r="F149" s="250">
        <v>0</v>
      </c>
    </row>
    <row r="150" spans="2:6" outlineLevel="1">
      <c r="B150" s="221">
        <v>1105509</v>
      </c>
      <c r="C150" s="222" t="s">
        <v>339</v>
      </c>
      <c r="D150" s="223">
        <v>536173135</v>
      </c>
      <c r="E150" s="224">
        <v>512084167</v>
      </c>
      <c r="F150" s="232"/>
    </row>
    <row r="151" spans="2:6" outlineLevel="1">
      <c r="B151" s="226"/>
      <c r="C151" s="227"/>
      <c r="D151" s="228"/>
      <c r="E151" s="228"/>
      <c r="F151" s="225"/>
    </row>
    <row r="152" spans="2:6" outlineLevel="1">
      <c r="B152" s="251">
        <v>1302114</v>
      </c>
      <c r="C152" s="252" t="s">
        <v>340</v>
      </c>
      <c r="D152" s="217">
        <v>2627245338.8341761</v>
      </c>
      <c r="E152" s="217">
        <v>788173601.65025282</v>
      </c>
      <c r="F152" s="253">
        <v>0.3</v>
      </c>
    </row>
    <row r="153" spans="2:6" outlineLevel="1">
      <c r="B153" s="251">
        <v>1302114</v>
      </c>
      <c r="C153" s="252" t="s">
        <v>341</v>
      </c>
      <c r="D153" s="217">
        <v>1091355281.0390103</v>
      </c>
      <c r="E153" s="217">
        <v>327406584.31170309</v>
      </c>
      <c r="F153" s="253">
        <v>0.3</v>
      </c>
    </row>
    <row r="154" spans="2:6" outlineLevel="1">
      <c r="B154" s="251">
        <v>1302114</v>
      </c>
      <c r="C154" s="252" t="s">
        <v>342</v>
      </c>
      <c r="D154" s="217">
        <v>724314399.73739946</v>
      </c>
      <c r="E154" s="217">
        <v>217294319.92121983</v>
      </c>
      <c r="F154" s="253">
        <v>0.3</v>
      </c>
    </row>
    <row r="155" spans="2:6" outlineLevel="1">
      <c r="B155" s="251">
        <v>1302114</v>
      </c>
      <c r="C155" s="252" t="s">
        <v>343</v>
      </c>
      <c r="D155" s="217">
        <v>229396982.96973944</v>
      </c>
      <c r="E155" s="217">
        <v>45879396.593947887</v>
      </c>
      <c r="F155" s="253">
        <v>0.2</v>
      </c>
    </row>
    <row r="156" spans="2:6" outlineLevel="1">
      <c r="B156" s="221">
        <v>1302115</v>
      </c>
      <c r="C156" s="222" t="s">
        <v>344</v>
      </c>
      <c r="D156" s="223">
        <v>4672312002.5803242</v>
      </c>
      <c r="E156" s="224">
        <v>1378753902.4771237</v>
      </c>
      <c r="F156" s="232"/>
    </row>
    <row r="157" spans="2:6" outlineLevel="1">
      <c r="B157" s="226"/>
      <c r="C157" s="227"/>
      <c r="D157" s="217"/>
      <c r="E157" s="217"/>
      <c r="F157" s="225"/>
    </row>
    <row r="158" spans="2:6" outlineLevel="1">
      <c r="B158" s="254">
        <v>1302111</v>
      </c>
      <c r="C158" s="252" t="s">
        <v>345</v>
      </c>
      <c r="D158" s="217">
        <v>2667842937</v>
      </c>
      <c r="E158" s="217">
        <v>2667842937</v>
      </c>
      <c r="F158" s="218">
        <v>1</v>
      </c>
    </row>
    <row r="159" spans="2:6" outlineLevel="1">
      <c r="B159" s="254">
        <v>1302104</v>
      </c>
      <c r="C159" s="252" t="s">
        <v>346</v>
      </c>
      <c r="D159" s="217">
        <v>139403304</v>
      </c>
      <c r="E159" s="217">
        <v>139403304</v>
      </c>
      <c r="F159" s="218">
        <v>1</v>
      </c>
    </row>
    <row r="160" spans="2:6" outlineLevel="1"/>
    <row r="161" spans="2:6" outlineLevel="1">
      <c r="B161" s="221">
        <v>1302109</v>
      </c>
      <c r="C161" s="222" t="s">
        <v>347</v>
      </c>
      <c r="D161" s="224">
        <v>2807246241</v>
      </c>
      <c r="E161" s="224">
        <v>2807246241</v>
      </c>
      <c r="F161" s="232"/>
    </row>
    <row r="162" spans="2:6" outlineLevel="1">
      <c r="B162" s="226"/>
      <c r="C162" s="227"/>
      <c r="D162" s="217"/>
      <c r="E162" s="217"/>
      <c r="F162" s="225"/>
    </row>
    <row r="163" spans="2:6" outlineLevel="1">
      <c r="B163" s="251">
        <v>1302110</v>
      </c>
      <c r="C163" s="255" t="s">
        <v>348</v>
      </c>
      <c r="D163" s="217">
        <v>264619222</v>
      </c>
      <c r="E163" s="217">
        <v>0</v>
      </c>
      <c r="F163" s="218">
        <v>0</v>
      </c>
    </row>
    <row r="164" spans="2:6" outlineLevel="1">
      <c r="B164" s="251">
        <v>1302113</v>
      </c>
      <c r="C164" s="252" t="s">
        <v>349</v>
      </c>
      <c r="D164" s="217">
        <v>125323621</v>
      </c>
      <c r="E164" s="217">
        <v>112791259</v>
      </c>
      <c r="F164" s="218">
        <v>0.9</v>
      </c>
    </row>
    <row r="165" spans="2:6" outlineLevel="1">
      <c r="B165" s="221">
        <v>1303129</v>
      </c>
      <c r="C165" s="222" t="s">
        <v>350</v>
      </c>
      <c r="D165" s="223">
        <v>389942843</v>
      </c>
      <c r="E165" s="224">
        <v>112791259</v>
      </c>
      <c r="F165" s="232"/>
    </row>
    <row r="166" spans="2:6" outlineLevel="1">
      <c r="B166" s="226"/>
      <c r="C166" s="227"/>
      <c r="D166" s="217"/>
      <c r="E166" s="217"/>
      <c r="F166" s="232"/>
    </row>
    <row r="167" spans="2:6" outlineLevel="1">
      <c r="B167" s="254">
        <v>1105141</v>
      </c>
      <c r="C167" s="252" t="s">
        <v>351</v>
      </c>
      <c r="D167" s="217">
        <v>2621516312</v>
      </c>
      <c r="E167" s="217">
        <v>2621516312</v>
      </c>
      <c r="F167" s="256">
        <v>1</v>
      </c>
    </row>
    <row r="168" spans="2:6" outlineLevel="1">
      <c r="B168" s="221">
        <v>2109134</v>
      </c>
      <c r="C168" s="222" t="s">
        <v>352</v>
      </c>
      <c r="D168" s="223">
        <v>2621516312</v>
      </c>
      <c r="E168" s="224">
        <v>2621516312</v>
      </c>
      <c r="F168" s="232"/>
    </row>
    <row r="169" spans="2:6" outlineLevel="1">
      <c r="B169" s="227"/>
      <c r="C169" s="227"/>
      <c r="D169" s="257"/>
      <c r="E169" s="257"/>
      <c r="F169" s="225"/>
    </row>
    <row r="170" spans="2:6" ht="15.6" outlineLevel="1">
      <c r="B170" s="433" t="s">
        <v>353</v>
      </c>
      <c r="C170" s="472"/>
      <c r="D170" s="257">
        <v>21172334140.580322</v>
      </c>
      <c r="E170" s="258">
        <v>11803682714.477123</v>
      </c>
      <c r="F170" s="259"/>
    </row>
    <row r="171" spans="2:6" outlineLevel="1"/>
    <row r="172" spans="2:6" outlineLevel="1"/>
    <row r="174" spans="2:6" ht="15.95">
      <c r="B174" s="138" t="s">
        <v>354</v>
      </c>
    </row>
    <row r="176" spans="2:6" ht="15" outlineLevel="1" thickBot="1">
      <c r="B176" s="199" t="s">
        <v>355</v>
      </c>
      <c r="C176" s="211">
        <v>45657</v>
      </c>
      <c r="D176" s="211">
        <v>45291</v>
      </c>
    </row>
    <row r="177" spans="2:5" outlineLevel="1">
      <c r="B177" s="210" t="s">
        <v>356</v>
      </c>
      <c r="C177" s="210" t="s">
        <v>226</v>
      </c>
      <c r="D177" s="210" t="s">
        <v>226</v>
      </c>
    </row>
    <row r="178" spans="2:5" outlineLevel="1">
      <c r="B178" s="200" t="s">
        <v>357</v>
      </c>
      <c r="C178" s="202">
        <v>5185909</v>
      </c>
      <c r="D178" s="202">
        <v>4949475</v>
      </c>
    </row>
    <row r="179" spans="2:5" outlineLevel="1">
      <c r="B179" s="200" t="s">
        <v>358</v>
      </c>
      <c r="C179" s="202">
        <v>2018321</v>
      </c>
      <c r="D179" s="202">
        <v>2522450</v>
      </c>
    </row>
    <row r="180" spans="2:5" outlineLevel="1">
      <c r="B180" s="200" t="s">
        <v>359</v>
      </c>
      <c r="C180" s="202">
        <v>5458335</v>
      </c>
      <c r="D180" s="202">
        <v>4241468</v>
      </c>
      <c r="E180" s="231"/>
    </row>
    <row r="181" spans="2:5" outlineLevel="1">
      <c r="B181" s="200" t="s">
        <v>360</v>
      </c>
      <c r="C181" s="201" t="s">
        <v>361</v>
      </c>
      <c r="D181" s="201" t="s">
        <v>362</v>
      </c>
    </row>
    <row r="182" spans="2:5" outlineLevel="1">
      <c r="B182" s="200" t="s">
        <v>363</v>
      </c>
      <c r="C182" s="201" t="s">
        <v>361</v>
      </c>
      <c r="D182" s="201" t="s">
        <v>362</v>
      </c>
    </row>
    <row r="183" spans="2:5" ht="15" outlineLevel="1" thickBot="1">
      <c r="B183" s="203" t="s">
        <v>364</v>
      </c>
      <c r="C183" s="202">
        <v>7254144</v>
      </c>
      <c r="D183" s="204">
        <v>6016270</v>
      </c>
    </row>
    <row r="184" spans="2:5" ht="15" outlineLevel="1" thickBot="1">
      <c r="B184" s="205" t="s">
        <v>365</v>
      </c>
      <c r="C184" s="206">
        <v>19916709</v>
      </c>
      <c r="D184" s="206">
        <v>17729663</v>
      </c>
    </row>
    <row r="185" spans="2:5" outlineLevel="1">
      <c r="B185" s="207" t="s">
        <v>355</v>
      </c>
      <c r="C185" s="208" t="s">
        <v>355</v>
      </c>
      <c r="D185" s="208" t="s">
        <v>355</v>
      </c>
    </row>
    <row r="186" spans="2:5" outlineLevel="1">
      <c r="B186" s="207" t="s">
        <v>355</v>
      </c>
      <c r="C186" s="209" t="s">
        <v>361</v>
      </c>
      <c r="D186" s="209" t="s">
        <v>362</v>
      </c>
    </row>
    <row r="187" spans="2:5" ht="15" outlineLevel="1" thickBot="1">
      <c r="B187" s="207" t="s">
        <v>355</v>
      </c>
      <c r="C187" s="208" t="s">
        <v>355</v>
      </c>
      <c r="D187" s="208" t="s">
        <v>355</v>
      </c>
    </row>
    <row r="188" spans="2:5" ht="15" outlineLevel="1" thickBot="1">
      <c r="B188" s="199" t="s">
        <v>355</v>
      </c>
      <c r="C188" s="211">
        <v>45657</v>
      </c>
      <c r="D188" s="211">
        <v>45291</v>
      </c>
    </row>
    <row r="189" spans="2:5" outlineLevel="1">
      <c r="B189" s="210" t="s">
        <v>366</v>
      </c>
      <c r="C189" s="210" t="s">
        <v>226</v>
      </c>
      <c r="D189" s="210" t="s">
        <v>226</v>
      </c>
    </row>
    <row r="190" spans="2:5" outlineLevel="1">
      <c r="B190" s="200" t="s">
        <v>367</v>
      </c>
      <c r="C190" s="202">
        <v>3336332</v>
      </c>
      <c r="D190" s="202">
        <v>2681933</v>
      </c>
      <c r="E190" s="231"/>
    </row>
    <row r="191" spans="2:5" outlineLevel="1">
      <c r="B191" s="200" t="s">
        <v>368</v>
      </c>
      <c r="C191" s="202">
        <v>1091433</v>
      </c>
      <c r="D191" s="202">
        <v>595289</v>
      </c>
    </row>
    <row r="192" spans="2:5" outlineLevel="1">
      <c r="B192" s="200" t="s">
        <v>369</v>
      </c>
      <c r="C192" s="201">
        <v>147</v>
      </c>
      <c r="D192" s="201">
        <v>478</v>
      </c>
    </row>
    <row r="193" spans="2:5" outlineLevel="1">
      <c r="B193" s="200" t="s">
        <v>370</v>
      </c>
      <c r="C193" s="202">
        <v>430258</v>
      </c>
      <c r="D193" s="202">
        <v>517914</v>
      </c>
    </row>
    <row r="194" spans="2:5" outlineLevel="1">
      <c r="B194" s="200" t="s">
        <v>371</v>
      </c>
      <c r="C194" s="202">
        <v>1590577</v>
      </c>
      <c r="D194" s="202">
        <v>1703835</v>
      </c>
    </row>
    <row r="195" spans="2:5" ht="15" outlineLevel="1" thickBot="1">
      <c r="B195" s="200" t="s">
        <v>372</v>
      </c>
      <c r="C195" s="204">
        <v>805397</v>
      </c>
      <c r="D195" s="204">
        <v>516821</v>
      </c>
    </row>
    <row r="196" spans="2:5" ht="15" outlineLevel="1" thickBot="1">
      <c r="B196" s="205" t="s">
        <v>373</v>
      </c>
      <c r="C196" s="206">
        <v>7254144</v>
      </c>
      <c r="D196" s="206">
        <v>6016270</v>
      </c>
      <c r="E196" s="231"/>
    </row>
    <row r="197" spans="2:5" outlineLevel="1"/>
  </sheetData>
  <mergeCells count="14">
    <mergeCell ref="B170:C170"/>
    <mergeCell ref="E8:E9"/>
    <mergeCell ref="E23:E24"/>
    <mergeCell ref="B44:I44"/>
    <mergeCell ref="B46:B50"/>
    <mergeCell ref="C46:H47"/>
    <mergeCell ref="B63:B67"/>
    <mergeCell ref="C63:H64"/>
    <mergeCell ref="B81:K81"/>
    <mergeCell ref="G85:G87"/>
    <mergeCell ref="B83:D83"/>
    <mergeCell ref="B85:B87"/>
    <mergeCell ref="C85:D85"/>
    <mergeCell ref="E85:F8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3F46D-09F0-4895-840A-15B65B78DC2F}">
  <dimension ref="B2:P29"/>
  <sheetViews>
    <sheetView workbookViewId="0">
      <selection activeCell="B2" sqref="B2"/>
    </sheetView>
  </sheetViews>
  <sheetFormatPr defaultColWidth="12" defaultRowHeight="14.45"/>
  <cols>
    <col min="2" max="2" width="27" customWidth="1"/>
  </cols>
  <sheetData>
    <row r="2" spans="2:16">
      <c r="B2" s="365" t="s">
        <v>374</v>
      </c>
    </row>
    <row r="4" spans="2:16" ht="29.1">
      <c r="B4" s="97" t="s">
        <v>375</v>
      </c>
      <c r="D4" s="98"/>
      <c r="E4" s="98"/>
      <c r="G4" s="98"/>
      <c r="H4" s="98"/>
      <c r="I4" s="98"/>
      <c r="J4" s="98"/>
      <c r="K4" s="98"/>
      <c r="L4" s="98"/>
      <c r="M4" s="98"/>
      <c r="N4" s="98"/>
      <c r="O4" s="98"/>
    </row>
    <row r="5" spans="2:16">
      <c r="B5" s="99" t="s">
        <v>376</v>
      </c>
      <c r="G5" s="98"/>
      <c r="I5" s="100"/>
    </row>
    <row r="6" spans="2:16">
      <c r="C6" s="101">
        <v>45658</v>
      </c>
      <c r="D6" s="101">
        <v>45689</v>
      </c>
      <c r="E6" s="101">
        <v>45717</v>
      </c>
      <c r="F6" s="101">
        <v>45748</v>
      </c>
      <c r="G6" s="101">
        <v>45778</v>
      </c>
      <c r="H6" s="102">
        <v>45809</v>
      </c>
      <c r="I6" s="103">
        <v>45839</v>
      </c>
      <c r="J6" s="103">
        <v>45870</v>
      </c>
      <c r="K6" s="103">
        <v>45901</v>
      </c>
      <c r="L6" s="103">
        <v>45931</v>
      </c>
      <c r="M6" s="103">
        <v>45962</v>
      </c>
      <c r="N6" s="103">
        <v>45992</v>
      </c>
      <c r="O6" s="103" t="s">
        <v>204</v>
      </c>
    </row>
    <row r="7" spans="2:16">
      <c r="B7" s="104" t="s">
        <v>357</v>
      </c>
      <c r="C7" s="105">
        <v>1796.7360000000001</v>
      </c>
      <c r="D7" s="105">
        <v>770.02949999999998</v>
      </c>
      <c r="E7" s="105">
        <v>256.67655000000002</v>
      </c>
      <c r="F7" s="105">
        <v>256.67655000000002</v>
      </c>
      <c r="G7" s="106">
        <v>256.67655000000002</v>
      </c>
      <c r="H7" s="105">
        <v>257</v>
      </c>
      <c r="I7" s="105">
        <v>301.67655000000002</v>
      </c>
      <c r="J7" s="105">
        <v>301.67655000000002</v>
      </c>
      <c r="K7" s="105">
        <v>301.67655000000002</v>
      </c>
      <c r="L7" s="105">
        <v>301.67655000000002</v>
      </c>
      <c r="M7" s="105">
        <v>301.67655000000002</v>
      </c>
      <c r="N7" s="105">
        <v>301.67655000000002</v>
      </c>
      <c r="O7" s="288">
        <v>5403.8544500000007</v>
      </c>
    </row>
    <row r="8" spans="2:16">
      <c r="B8" s="104" t="s">
        <v>205</v>
      </c>
      <c r="C8" s="105">
        <v>0</v>
      </c>
      <c r="D8" s="105">
        <v>6740.3890689999998</v>
      </c>
      <c r="E8" s="105">
        <v>3370.1945340000002</v>
      </c>
      <c r="F8" s="105">
        <v>3370.1945340000002</v>
      </c>
      <c r="G8" s="106">
        <v>3370.1945340000002</v>
      </c>
      <c r="H8" s="105">
        <v>10111</v>
      </c>
      <c r="I8" s="105">
        <v>1685.0974180000001</v>
      </c>
      <c r="J8" s="105">
        <v>1685.0974180000001</v>
      </c>
      <c r="K8" s="105">
        <v>4310.0974180000003</v>
      </c>
      <c r="L8" s="105">
        <v>4310.0974180000003</v>
      </c>
      <c r="M8" s="105">
        <v>2625</v>
      </c>
      <c r="N8" s="105">
        <v>6715</v>
      </c>
      <c r="O8" s="288">
        <v>48292.362343000001</v>
      </c>
      <c r="P8" s="287"/>
    </row>
    <row r="9" spans="2:16">
      <c r="B9" s="104" t="s">
        <v>211</v>
      </c>
      <c r="C9" s="105">
        <v>0</v>
      </c>
      <c r="D9" s="105">
        <v>0</v>
      </c>
      <c r="E9" s="105">
        <v>327.358743</v>
      </c>
      <c r="F9" s="105">
        <v>109.119581</v>
      </c>
      <c r="G9" s="105">
        <v>109.119581</v>
      </c>
      <c r="H9" s="105">
        <v>109.119581</v>
      </c>
      <c r="I9" s="105">
        <v>0</v>
      </c>
      <c r="J9" s="105">
        <v>0</v>
      </c>
      <c r="K9" s="105">
        <v>169</v>
      </c>
      <c r="L9" s="105">
        <v>169</v>
      </c>
      <c r="M9" s="105">
        <v>169</v>
      </c>
      <c r="N9" s="105">
        <v>423</v>
      </c>
      <c r="O9" s="288">
        <v>1584.717486</v>
      </c>
    </row>
    <row r="10" spans="2:16">
      <c r="B10" s="107" t="s">
        <v>377</v>
      </c>
      <c r="C10" s="105">
        <v>0</v>
      </c>
      <c r="D10" s="105">
        <v>0</v>
      </c>
      <c r="E10" s="105">
        <v>0</v>
      </c>
      <c r="F10" s="105">
        <v>0</v>
      </c>
      <c r="G10" s="108">
        <v>0</v>
      </c>
      <c r="H10" s="109">
        <v>0</v>
      </c>
      <c r="I10" s="109">
        <v>3900</v>
      </c>
      <c r="J10" s="109">
        <v>0</v>
      </c>
      <c r="K10" s="109">
        <v>0</v>
      </c>
      <c r="L10" s="109">
        <v>0</v>
      </c>
      <c r="M10" s="109">
        <v>800</v>
      </c>
      <c r="N10" s="109">
        <v>0</v>
      </c>
      <c r="O10" s="289">
        <v>4700</v>
      </c>
    </row>
    <row r="11" spans="2:16">
      <c r="B11" s="5" t="s">
        <v>378</v>
      </c>
      <c r="C11" s="105">
        <v>0</v>
      </c>
      <c r="D11" s="105">
        <v>0</v>
      </c>
      <c r="E11" s="105">
        <v>0</v>
      </c>
      <c r="F11" s="110">
        <v>1731.809334</v>
      </c>
      <c r="G11" s="111">
        <v>432.95233299999995</v>
      </c>
      <c r="H11" s="111">
        <v>432.95233299999995</v>
      </c>
      <c r="I11" s="111"/>
      <c r="J11" s="111"/>
      <c r="K11" s="111"/>
      <c r="L11" s="111"/>
      <c r="M11" s="111">
        <v>2048</v>
      </c>
      <c r="N11" s="111">
        <v>2048</v>
      </c>
      <c r="O11" s="115">
        <v>6693.7139999999999</v>
      </c>
    </row>
    <row r="12" spans="2:16">
      <c r="B12" s="112" t="s">
        <v>379</v>
      </c>
      <c r="C12" s="113">
        <v>1796.7360000000001</v>
      </c>
      <c r="D12" s="113">
        <v>7510.4185689999995</v>
      </c>
      <c r="E12" s="113">
        <v>3954.2298270000001</v>
      </c>
      <c r="F12" s="114">
        <v>5467.7999990000008</v>
      </c>
      <c r="G12" s="115">
        <v>4168.9429980000004</v>
      </c>
      <c r="H12" s="115">
        <v>10910.071914</v>
      </c>
      <c r="I12" s="115">
        <v>5886.7739679999995</v>
      </c>
      <c r="J12" s="115">
        <v>1986.773968</v>
      </c>
      <c r="K12" s="115">
        <v>4780.7739680000004</v>
      </c>
      <c r="L12" s="115">
        <v>4780.7739680000004</v>
      </c>
      <c r="M12" s="115">
        <v>5943.6765500000001</v>
      </c>
      <c r="N12" s="115">
        <v>9487.6765500000001</v>
      </c>
      <c r="O12" s="115">
        <v>66674.648279000001</v>
      </c>
    </row>
    <row r="13" spans="2:16">
      <c r="B13" s="116" t="s">
        <v>380</v>
      </c>
      <c r="C13" s="117">
        <v>2.6947813694967838E-2</v>
      </c>
      <c r="D13" s="117">
        <v>0.11264279246847558</v>
      </c>
      <c r="E13" s="117">
        <v>5.9306347000939987E-2</v>
      </c>
      <c r="F13" s="117">
        <v>8.2007181742001806E-2</v>
      </c>
      <c r="G13" s="118">
        <v>6.2526659016708452E-2</v>
      </c>
      <c r="H13" s="118">
        <v>0.16363148806345126</v>
      </c>
      <c r="I13" s="118">
        <v>8.8291038947319225E-2</v>
      </c>
      <c r="J13" s="118">
        <v>2.9798041973710099E-2</v>
      </c>
      <c r="K13" s="118">
        <v>7.1703024933777768E-2</v>
      </c>
      <c r="L13" s="118">
        <v>7.1703024933777768E-2</v>
      </c>
      <c r="M13" s="118">
        <v>8.9144475500323478E-2</v>
      </c>
      <c r="N13" s="118">
        <v>0.14229811172454673</v>
      </c>
      <c r="O13" s="118">
        <v>1</v>
      </c>
    </row>
    <row r="17" spans="2:6" ht="21">
      <c r="B17" s="286" t="s">
        <v>381</v>
      </c>
      <c r="C17" s="13"/>
      <c r="D17" s="13"/>
      <c r="E17" s="13"/>
    </row>
    <row r="18" spans="2:6" ht="15" thickBot="1">
      <c r="B18" s="13"/>
      <c r="C18" s="13"/>
      <c r="D18" s="13"/>
      <c r="E18" s="13"/>
    </row>
    <row r="19" spans="2:6" ht="24.6" thickBot="1">
      <c r="B19" s="278" t="s">
        <v>382</v>
      </c>
      <c r="C19" s="278" t="s">
        <v>383</v>
      </c>
      <c r="D19" s="278" t="s">
        <v>384</v>
      </c>
      <c r="E19" s="278" t="s">
        <v>385</v>
      </c>
    </row>
    <row r="20" spans="2:6" ht="15" thickBot="1">
      <c r="B20" s="31" t="s">
        <v>386</v>
      </c>
      <c r="C20" s="32" t="s">
        <v>387</v>
      </c>
      <c r="D20" s="326">
        <v>19284085</v>
      </c>
      <c r="E20" s="33" t="s">
        <v>388</v>
      </c>
    </row>
    <row r="21" spans="2:6" ht="15" thickBot="1">
      <c r="B21" s="31" t="s">
        <v>389</v>
      </c>
      <c r="C21" s="32" t="s">
        <v>390</v>
      </c>
      <c r="D21" s="326">
        <v>22680032</v>
      </c>
      <c r="E21" s="33" t="s">
        <v>391</v>
      </c>
    </row>
    <row r="22" spans="2:6" ht="15" thickBot="1">
      <c r="B22" s="31" t="s">
        <v>392</v>
      </c>
      <c r="C22" s="32" t="s">
        <v>393</v>
      </c>
      <c r="D22" s="326">
        <v>25927832</v>
      </c>
      <c r="E22" s="33" t="s">
        <v>394</v>
      </c>
    </row>
    <row r="23" spans="2:6" ht="15" thickBot="1">
      <c r="B23" s="31" t="s">
        <v>395</v>
      </c>
      <c r="C23" s="32" t="s">
        <v>396</v>
      </c>
      <c r="D23" s="326">
        <v>29268006</v>
      </c>
      <c r="E23" s="33" t="s">
        <v>397</v>
      </c>
    </row>
    <row r="24" spans="2:6" ht="15" thickBot="1">
      <c r="B24" s="31" t="s">
        <v>398</v>
      </c>
      <c r="C24" s="32" t="s">
        <v>399</v>
      </c>
      <c r="D24" s="326">
        <v>30949222</v>
      </c>
      <c r="E24" s="33" t="s">
        <v>400</v>
      </c>
    </row>
    <row r="25" spans="2:6" ht="15" thickBot="1">
      <c r="B25" s="31" t="s">
        <v>401</v>
      </c>
      <c r="C25" s="32" t="s">
        <v>402</v>
      </c>
      <c r="D25" s="326">
        <v>31449812</v>
      </c>
      <c r="E25" s="33" t="s">
        <v>403</v>
      </c>
    </row>
    <row r="26" spans="2:6" ht="15" thickBot="1">
      <c r="B26" s="31" t="s">
        <v>404</v>
      </c>
      <c r="C26" s="32" t="s">
        <v>405</v>
      </c>
      <c r="D26" s="326">
        <v>33245039</v>
      </c>
      <c r="E26" s="33" t="s">
        <v>406</v>
      </c>
    </row>
    <row r="27" spans="2:6" ht="15" thickBot="1">
      <c r="B27" s="31" t="s">
        <v>407</v>
      </c>
      <c r="C27" s="32" t="s">
        <v>408</v>
      </c>
      <c r="D27" s="326">
        <v>37355568</v>
      </c>
      <c r="E27" s="33" t="s">
        <v>409</v>
      </c>
      <c r="F27" s="231"/>
    </row>
    <row r="28" spans="2:6" ht="15" thickBot="1">
      <c r="B28" s="31">
        <v>2024</v>
      </c>
      <c r="C28" s="34">
        <v>65935890</v>
      </c>
      <c r="D28" s="326">
        <v>41101726</v>
      </c>
      <c r="E28" s="35">
        <v>0.623</v>
      </c>
      <c r="F28" s="287"/>
    </row>
    <row r="29" spans="2:6" ht="15" thickBot="1">
      <c r="B29" s="36" t="s">
        <v>410</v>
      </c>
      <c r="C29" s="37">
        <v>71433507</v>
      </c>
      <c r="D29" s="326">
        <v>48292000</v>
      </c>
      <c r="E29" s="35">
        <v>0.64300000000000002</v>
      </c>
      <c r="F29" s="28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0F872-1E54-448C-8A53-035D2783F2A8}">
  <dimension ref="B2:Q55"/>
  <sheetViews>
    <sheetView topLeftCell="A13" zoomScale="80" zoomScaleNormal="80" workbookViewId="0">
      <selection activeCell="D30" sqref="D30:D32"/>
    </sheetView>
  </sheetViews>
  <sheetFormatPr defaultColWidth="11.42578125" defaultRowHeight="14.45" outlineLevelRow="1"/>
  <cols>
    <col min="2" max="2" width="18.85546875" customWidth="1"/>
    <col min="3" max="3" width="15.42578125" bestFit="1" customWidth="1"/>
    <col min="4" max="4" width="15.85546875" customWidth="1"/>
    <col min="7" max="7" width="16.28515625" customWidth="1"/>
    <col min="8" max="8" width="14.28515625" bestFit="1" customWidth="1"/>
    <col min="10" max="10" width="19.140625" bestFit="1" customWidth="1"/>
    <col min="11" max="11" width="14.28515625" bestFit="1" customWidth="1"/>
    <col min="12" max="12" width="23.5703125" bestFit="1" customWidth="1"/>
    <col min="13" max="13" width="16.28515625" customWidth="1"/>
    <col min="14" max="14" width="14.7109375" style="120" bestFit="1" customWidth="1"/>
    <col min="15" max="16" width="11.42578125" style="120"/>
    <col min="17" max="17" width="13.7109375" style="120" bestFit="1" customWidth="1"/>
    <col min="20" max="20" width="13.7109375" bestFit="1" customWidth="1"/>
  </cols>
  <sheetData>
    <row r="2" spans="2:16">
      <c r="B2" s="365" t="s">
        <v>411</v>
      </c>
      <c r="C2" s="365"/>
      <c r="D2" s="365"/>
    </row>
    <row r="4" spans="2:16" ht="21">
      <c r="B4" s="286" t="s">
        <v>412</v>
      </c>
    </row>
    <row r="5" spans="2:16" ht="15" thickBot="1"/>
    <row r="6" spans="2:16" ht="15" outlineLevel="1" thickBot="1">
      <c r="B6" s="265" t="s">
        <v>413</v>
      </c>
      <c r="C6" s="266">
        <v>2018</v>
      </c>
      <c r="D6" s="266">
        <v>2019</v>
      </c>
      <c r="E6" s="266">
        <v>2020</v>
      </c>
      <c r="F6" s="266">
        <v>2021</v>
      </c>
      <c r="G6" s="266">
        <v>2022</v>
      </c>
      <c r="H6" s="266">
        <v>2023</v>
      </c>
      <c r="I6" s="266">
        <v>2024</v>
      </c>
      <c r="J6" s="267">
        <v>2025</v>
      </c>
    </row>
    <row r="7" spans="2:16" outlineLevel="1">
      <c r="B7" s="14" t="s">
        <v>414</v>
      </c>
      <c r="C7" s="15">
        <v>15481</v>
      </c>
      <c r="D7" s="15">
        <v>15724</v>
      </c>
      <c r="E7" s="15">
        <v>15392</v>
      </c>
      <c r="F7" s="15">
        <v>15624</v>
      </c>
      <c r="G7" s="15">
        <v>15216</v>
      </c>
      <c r="H7" s="16">
        <v>14937</v>
      </c>
      <c r="I7" s="17">
        <v>14791</v>
      </c>
      <c r="J7" s="268">
        <v>14980</v>
      </c>
    </row>
    <row r="8" spans="2:16" outlineLevel="1">
      <c r="B8" s="18" t="s">
        <v>415</v>
      </c>
      <c r="C8" s="19">
        <v>11968</v>
      </c>
      <c r="D8" s="19">
        <v>12264</v>
      </c>
      <c r="E8" s="19">
        <v>12347</v>
      </c>
      <c r="F8" s="19">
        <v>12820</v>
      </c>
      <c r="G8" s="19">
        <v>12350</v>
      </c>
      <c r="H8" s="20">
        <v>11710</v>
      </c>
      <c r="I8" s="21">
        <v>11426</v>
      </c>
      <c r="J8" s="269">
        <v>11406</v>
      </c>
    </row>
    <row r="9" spans="2:16" outlineLevel="1">
      <c r="B9" s="22" t="s">
        <v>416</v>
      </c>
      <c r="C9" s="23">
        <v>53513</v>
      </c>
      <c r="D9" s="23">
        <v>3460</v>
      </c>
      <c r="E9" s="23">
        <v>3045</v>
      </c>
      <c r="F9" s="23">
        <v>2804</v>
      </c>
      <c r="G9" s="23">
        <v>2866</v>
      </c>
      <c r="H9" s="24">
        <v>3227</v>
      </c>
      <c r="I9" s="25">
        <v>3365</v>
      </c>
      <c r="J9" s="270">
        <v>3574</v>
      </c>
    </row>
    <row r="10" spans="2:16" ht="15" outlineLevel="1" thickBot="1">
      <c r="B10" s="14" t="s">
        <v>417</v>
      </c>
      <c r="C10" s="15">
        <v>1601</v>
      </c>
      <c r="D10" s="15">
        <v>1785</v>
      </c>
      <c r="E10" s="15">
        <v>1273</v>
      </c>
      <c r="F10" s="15">
        <v>1641</v>
      </c>
      <c r="G10" s="15">
        <v>2027</v>
      </c>
      <c r="H10" s="16">
        <v>2085</v>
      </c>
      <c r="I10" s="17">
        <v>2145</v>
      </c>
      <c r="J10" s="268">
        <v>2086</v>
      </c>
    </row>
    <row r="11" spans="2:16" ht="15" outlineLevel="1" thickBot="1">
      <c r="B11" s="281" t="s">
        <v>418</v>
      </c>
      <c r="C11" s="282">
        <v>17082</v>
      </c>
      <c r="D11" s="282">
        <v>17509</v>
      </c>
      <c r="E11" s="282">
        <v>16665</v>
      </c>
      <c r="F11" s="282">
        <v>16265</v>
      </c>
      <c r="G11" s="282">
        <v>15216</v>
      </c>
      <c r="H11" s="283">
        <v>17022</v>
      </c>
      <c r="I11" s="284">
        <v>16936</v>
      </c>
      <c r="J11" s="285">
        <v>17380</v>
      </c>
    </row>
    <row r="12" spans="2:16" outlineLevel="1"/>
    <row r="13" spans="2:16" ht="21">
      <c r="B13" s="286" t="s">
        <v>419</v>
      </c>
    </row>
    <row r="14" spans="2:16" ht="15" thickBot="1"/>
    <row r="15" spans="2:16" outlineLevel="1">
      <c r="B15" s="273" t="s">
        <v>420</v>
      </c>
      <c r="C15" s="274">
        <v>2804</v>
      </c>
      <c r="D15" s="274">
        <v>2594</v>
      </c>
      <c r="E15" s="274">
        <v>2468</v>
      </c>
      <c r="F15" s="274">
        <v>2326</v>
      </c>
      <c r="G15" s="274">
        <v>2049</v>
      </c>
      <c r="H15" s="275">
        <v>2108</v>
      </c>
      <c r="I15" s="276">
        <v>1987</v>
      </c>
      <c r="J15" s="277">
        <v>2054</v>
      </c>
    </row>
    <row r="16" spans="2:16" outlineLevel="1">
      <c r="B16" s="14" t="s">
        <v>421</v>
      </c>
      <c r="C16" s="15">
        <v>9214</v>
      </c>
      <c r="D16" s="15">
        <v>8974</v>
      </c>
      <c r="E16" s="15">
        <v>9062</v>
      </c>
      <c r="F16" s="15">
        <v>8673</v>
      </c>
      <c r="G16" s="15">
        <v>9433</v>
      </c>
      <c r="H16" s="16">
        <v>9306</v>
      </c>
      <c r="I16" s="17">
        <v>9642</v>
      </c>
      <c r="J16" s="268">
        <v>9875</v>
      </c>
      <c r="M16" s="122"/>
      <c r="P16" s="121"/>
    </row>
    <row r="17" spans="2:16" ht="15" outlineLevel="1" thickBot="1">
      <c r="B17" s="26" t="s">
        <v>422</v>
      </c>
      <c r="C17" s="27">
        <v>0.58599999999999997</v>
      </c>
      <c r="D17" s="27">
        <v>0.58299999999999996</v>
      </c>
      <c r="E17" s="27">
        <v>0.57999999999999996</v>
      </c>
      <c r="F17" s="27">
        <v>0.56999999999999995</v>
      </c>
      <c r="G17" s="28">
        <v>0.62</v>
      </c>
      <c r="H17" s="29">
        <v>0.62</v>
      </c>
      <c r="I17" s="30">
        <v>0.65</v>
      </c>
      <c r="J17" s="271">
        <v>0.66</v>
      </c>
      <c r="M17" s="122"/>
      <c r="P17" s="121"/>
    </row>
    <row r="18" spans="2:16" outlineLevel="1">
      <c r="B18" s="13"/>
      <c r="C18" s="13"/>
      <c r="D18" s="13"/>
      <c r="E18" s="13"/>
      <c r="F18" s="13"/>
      <c r="G18" s="13"/>
      <c r="H18" s="13"/>
      <c r="I18" s="13"/>
      <c r="J18" s="13"/>
      <c r="M18" s="122"/>
      <c r="P18" s="121"/>
    </row>
    <row r="19" spans="2:16" outlineLevel="1">
      <c r="B19" s="13"/>
      <c r="C19" s="13"/>
      <c r="D19" s="13"/>
      <c r="E19" s="13"/>
      <c r="F19" s="13"/>
      <c r="G19" s="13"/>
      <c r="H19" s="13"/>
      <c r="I19" s="13"/>
      <c r="J19" s="13"/>
      <c r="M19" s="122"/>
      <c r="P19" s="121"/>
    </row>
    <row r="20" spans="2:16" ht="21">
      <c r="B20" s="286" t="s">
        <v>423</v>
      </c>
      <c r="C20" s="13"/>
      <c r="D20" s="13"/>
      <c r="E20" s="13"/>
      <c r="F20" s="13"/>
      <c r="G20" s="286" t="s">
        <v>424</v>
      </c>
      <c r="H20" s="13"/>
      <c r="I20" s="13"/>
      <c r="J20" s="13"/>
      <c r="L20" s="286" t="s">
        <v>425</v>
      </c>
    </row>
    <row r="21" spans="2:16" ht="15" thickBot="1">
      <c r="B21" s="13"/>
      <c r="C21" s="13"/>
      <c r="D21" s="13"/>
      <c r="E21" s="13"/>
      <c r="F21" s="13"/>
      <c r="G21" s="13"/>
      <c r="H21" s="13"/>
      <c r="I21" s="13"/>
      <c r="J21" s="13"/>
    </row>
    <row r="22" spans="2:16" ht="35.1" outlineLevel="1" thickBot="1">
      <c r="B22" s="278" t="s">
        <v>382</v>
      </c>
      <c r="C22" s="278" t="s">
        <v>383</v>
      </c>
      <c r="D22" s="278" t="s">
        <v>384</v>
      </c>
      <c r="E22" s="278" t="s">
        <v>385</v>
      </c>
      <c r="F22" s="13"/>
      <c r="G22" s="321" t="s">
        <v>426</v>
      </c>
      <c r="H22" s="321" t="s">
        <v>427</v>
      </c>
      <c r="I22" s="321" t="s">
        <v>428</v>
      </c>
      <c r="J22" s="13"/>
      <c r="L22" s="321" t="s">
        <v>429</v>
      </c>
      <c r="M22" s="321" t="s">
        <v>430</v>
      </c>
    </row>
    <row r="23" spans="2:16" ht="15" outlineLevel="1" thickBot="1">
      <c r="B23" s="31" t="s">
        <v>386</v>
      </c>
      <c r="C23" s="32" t="s">
        <v>387</v>
      </c>
      <c r="D23" s="32" t="s">
        <v>431</v>
      </c>
      <c r="E23" s="33" t="s">
        <v>388</v>
      </c>
      <c r="F23" s="13"/>
      <c r="G23" s="322">
        <v>2016</v>
      </c>
      <c r="H23" s="323" t="s">
        <v>432</v>
      </c>
      <c r="I23" s="324">
        <v>467434</v>
      </c>
      <c r="J23" s="13"/>
      <c r="L23" s="261" t="s">
        <v>433</v>
      </c>
      <c r="M23" s="325">
        <v>11</v>
      </c>
    </row>
    <row r="24" spans="2:16" ht="15" outlineLevel="1" thickBot="1">
      <c r="B24" s="31" t="s">
        <v>389</v>
      </c>
      <c r="C24" s="32" t="s">
        <v>390</v>
      </c>
      <c r="D24" s="32" t="s">
        <v>434</v>
      </c>
      <c r="E24" s="33" t="s">
        <v>391</v>
      </c>
      <c r="F24" s="13"/>
      <c r="G24" s="322">
        <v>2017</v>
      </c>
      <c r="H24" s="323" t="s">
        <v>432</v>
      </c>
      <c r="I24" s="324">
        <v>32117</v>
      </c>
      <c r="J24" s="13"/>
      <c r="L24" s="261" t="s">
        <v>435</v>
      </c>
      <c r="M24" s="325">
        <v>41</v>
      </c>
    </row>
    <row r="25" spans="2:16" ht="15" outlineLevel="1" thickBot="1">
      <c r="B25" s="31" t="s">
        <v>392</v>
      </c>
      <c r="C25" s="32" t="s">
        <v>393</v>
      </c>
      <c r="D25" s="32" t="s">
        <v>436</v>
      </c>
      <c r="E25" s="33" t="s">
        <v>394</v>
      </c>
      <c r="F25" s="13"/>
      <c r="G25" s="322">
        <v>2018</v>
      </c>
      <c r="H25" s="323" t="s">
        <v>432</v>
      </c>
      <c r="I25" s="324">
        <v>412059</v>
      </c>
      <c r="J25" s="13"/>
      <c r="L25" s="261" t="s">
        <v>437</v>
      </c>
      <c r="M25" s="325">
        <v>29</v>
      </c>
    </row>
    <row r="26" spans="2:16" ht="15" outlineLevel="1" thickBot="1">
      <c r="B26" s="31" t="s">
        <v>395</v>
      </c>
      <c r="C26" s="32" t="s">
        <v>396</v>
      </c>
      <c r="D26" s="32" t="s">
        <v>438</v>
      </c>
      <c r="E26" s="33" t="s">
        <v>397</v>
      </c>
      <c r="F26" s="13"/>
      <c r="G26" s="322">
        <v>2019</v>
      </c>
      <c r="H26" s="323">
        <v>807</v>
      </c>
      <c r="I26" s="324">
        <v>600515</v>
      </c>
      <c r="J26" s="13"/>
      <c r="L26" s="261" t="s">
        <v>439</v>
      </c>
      <c r="M26" s="325">
        <v>9</v>
      </c>
    </row>
    <row r="27" spans="2:16" ht="15" outlineLevel="1" thickBot="1">
      <c r="B27" s="31" t="s">
        <v>398</v>
      </c>
      <c r="C27" s="32" t="s">
        <v>399</v>
      </c>
      <c r="D27" s="32" t="s">
        <v>440</v>
      </c>
      <c r="E27" s="33" t="s">
        <v>400</v>
      </c>
      <c r="F27" s="13"/>
      <c r="G27" s="322">
        <v>2020</v>
      </c>
      <c r="H27" s="324">
        <v>1289939</v>
      </c>
      <c r="I27" s="324">
        <v>930302</v>
      </c>
      <c r="J27" s="13"/>
      <c r="L27" s="261" t="s">
        <v>441</v>
      </c>
      <c r="M27" s="325">
        <v>3</v>
      </c>
    </row>
    <row r="28" spans="2:16" ht="15" outlineLevel="1" thickBot="1">
      <c r="B28" s="31" t="s">
        <v>401</v>
      </c>
      <c r="C28" s="32" t="s">
        <v>402</v>
      </c>
      <c r="D28" s="32" t="s">
        <v>442</v>
      </c>
      <c r="E28" s="33" t="s">
        <v>403</v>
      </c>
      <c r="F28" s="13"/>
      <c r="G28" s="322">
        <v>2021</v>
      </c>
      <c r="H28" s="324">
        <v>2113454</v>
      </c>
      <c r="I28" s="324">
        <v>1598112</v>
      </c>
      <c r="J28" s="13"/>
      <c r="L28" s="261" t="s">
        <v>443</v>
      </c>
      <c r="M28" s="325">
        <v>2</v>
      </c>
    </row>
    <row r="29" spans="2:16" ht="15" outlineLevel="1" thickBot="1">
      <c r="B29" s="31" t="s">
        <v>404</v>
      </c>
      <c r="C29" s="32" t="s">
        <v>405</v>
      </c>
      <c r="D29" s="32" t="s">
        <v>444</v>
      </c>
      <c r="E29" s="33" t="s">
        <v>406</v>
      </c>
      <c r="F29" s="13"/>
      <c r="G29" s="322">
        <v>2022</v>
      </c>
      <c r="H29" s="324">
        <v>2247224</v>
      </c>
      <c r="I29" s="324">
        <v>1329038</v>
      </c>
      <c r="J29" s="13"/>
      <c r="L29" s="261" t="s">
        <v>445</v>
      </c>
      <c r="M29" s="325">
        <v>76</v>
      </c>
    </row>
    <row r="30" spans="2:16" ht="15" outlineLevel="1" thickBot="1">
      <c r="B30" s="31" t="s">
        <v>407</v>
      </c>
      <c r="C30" s="32" t="s">
        <v>408</v>
      </c>
      <c r="D30" s="32" t="s">
        <v>206</v>
      </c>
      <c r="E30" s="33" t="s">
        <v>409</v>
      </c>
      <c r="F30" s="13"/>
      <c r="G30" s="322">
        <v>2023</v>
      </c>
      <c r="H30" s="324">
        <v>2612286</v>
      </c>
      <c r="I30" s="324">
        <v>1493430</v>
      </c>
      <c r="J30" s="13"/>
      <c r="L30" s="261" t="s">
        <v>446</v>
      </c>
      <c r="M30" s="325">
        <v>26</v>
      </c>
    </row>
    <row r="31" spans="2:16" ht="24.95" customHeight="1" outlineLevel="1" thickBot="1">
      <c r="B31" s="31">
        <v>2024</v>
      </c>
      <c r="C31" s="34">
        <v>65935890</v>
      </c>
      <c r="D31" s="34">
        <v>41101726</v>
      </c>
      <c r="E31" s="35">
        <v>0.623</v>
      </c>
      <c r="F31" s="13"/>
      <c r="G31" s="322">
        <v>2024</v>
      </c>
      <c r="H31" s="324">
        <v>2440196</v>
      </c>
      <c r="I31" s="324">
        <v>1661171</v>
      </c>
      <c r="J31" s="13"/>
      <c r="L31" s="261" t="s">
        <v>447</v>
      </c>
      <c r="M31" s="325">
        <v>56</v>
      </c>
    </row>
    <row r="32" spans="2:16" ht="26.1" customHeight="1" outlineLevel="1" thickBot="1">
      <c r="B32" s="36" t="s">
        <v>410</v>
      </c>
      <c r="C32" s="37">
        <v>71433507</v>
      </c>
      <c r="D32" s="326">
        <v>48292000</v>
      </c>
      <c r="E32" s="35">
        <v>0.64300000000000002</v>
      </c>
      <c r="F32" s="13"/>
      <c r="G32" s="322" t="s">
        <v>410</v>
      </c>
      <c r="H32" s="324">
        <v>1651119</v>
      </c>
      <c r="I32" s="324">
        <v>720664</v>
      </c>
      <c r="J32" s="13"/>
    </row>
    <row r="33" spans="2:10" outlineLevel="1"/>
    <row r="34" spans="2:10" outlineLevel="1">
      <c r="D34" s="120"/>
    </row>
    <row r="35" spans="2:10" ht="21">
      <c r="B35" s="286" t="s">
        <v>448</v>
      </c>
      <c r="D35" s="120"/>
      <c r="F35" s="286" t="s">
        <v>449</v>
      </c>
      <c r="G35" s="120"/>
      <c r="I35" s="286" t="s">
        <v>450</v>
      </c>
    </row>
    <row r="36" spans="2:10">
      <c r="D36" s="120"/>
      <c r="F36" s="120"/>
      <c r="G36" s="120"/>
    </row>
    <row r="37" spans="2:10" ht="34.5" outlineLevel="1">
      <c r="B37" s="260" t="s">
        <v>451</v>
      </c>
      <c r="C37" s="263">
        <v>65935890000</v>
      </c>
      <c r="D37" s="272" t="s">
        <v>298</v>
      </c>
      <c r="F37" s="260" t="s">
        <v>452</v>
      </c>
      <c r="G37" s="263">
        <v>4301890396</v>
      </c>
      <c r="I37" s="260" t="s">
        <v>452</v>
      </c>
      <c r="J37" s="263">
        <f>+[1]Hoja1!$C$6</f>
        <v>4020743828.8488913</v>
      </c>
    </row>
    <row r="38" spans="2:10" outlineLevel="1">
      <c r="B38" s="261" t="s">
        <v>453</v>
      </c>
      <c r="C38" s="262">
        <v>40142553000</v>
      </c>
      <c r="D38" s="264">
        <f t="shared" ref="D38:D46" si="0">C38/$C$37</f>
        <v>0.60881187771940293</v>
      </c>
      <c r="F38" s="261" t="s">
        <v>454</v>
      </c>
      <c r="G38" s="262">
        <v>899750802</v>
      </c>
      <c r="I38" s="261" t="s">
        <v>454</v>
      </c>
      <c r="J38" s="262">
        <v>709925064.52400005</v>
      </c>
    </row>
    <row r="39" spans="2:10" outlineLevel="1">
      <c r="B39" s="261" t="s">
        <v>455</v>
      </c>
      <c r="C39" s="262">
        <v>4490002847</v>
      </c>
      <c r="D39" s="264">
        <f t="shared" si="0"/>
        <v>6.809649262336491E-2</v>
      </c>
      <c r="F39" s="261" t="s">
        <v>456</v>
      </c>
      <c r="G39" s="262">
        <v>620180487</v>
      </c>
      <c r="I39" s="261" t="s">
        <v>456</v>
      </c>
      <c r="J39" s="262">
        <v>2721123414.1503978</v>
      </c>
    </row>
    <row r="40" spans="2:10" outlineLevel="1">
      <c r="B40" s="261" t="s">
        <v>457</v>
      </c>
      <c r="C40" s="262">
        <v>2440196420</v>
      </c>
      <c r="D40" s="264">
        <f t="shared" si="0"/>
        <v>3.7008621859809583E-2</v>
      </c>
      <c r="F40" s="261" t="s">
        <v>458</v>
      </c>
      <c r="G40" s="262">
        <v>1675941907</v>
      </c>
      <c r="I40" s="261" t="s">
        <v>458</v>
      </c>
      <c r="J40" s="262">
        <v>128636749.79740001</v>
      </c>
    </row>
    <row r="41" spans="2:10" outlineLevel="1">
      <c r="B41" s="261" t="s">
        <v>459</v>
      </c>
      <c r="C41" s="262">
        <v>1298943678</v>
      </c>
      <c r="D41" s="264">
        <f t="shared" si="0"/>
        <v>1.9700100779711929E-2</v>
      </c>
      <c r="F41" s="261" t="s">
        <v>460</v>
      </c>
      <c r="G41" s="262">
        <v>1106017200</v>
      </c>
      <c r="I41" s="261" t="s">
        <v>460</v>
      </c>
      <c r="J41" s="262">
        <v>461058600.37708902</v>
      </c>
    </row>
    <row r="42" spans="2:10" outlineLevel="1">
      <c r="B42" s="261" t="s">
        <v>461</v>
      </c>
      <c r="C42" s="262">
        <v>3060267136</v>
      </c>
      <c r="D42" s="264">
        <f t="shared" si="0"/>
        <v>4.6412767553452298E-2</v>
      </c>
      <c r="F42" s="120"/>
      <c r="G42" s="120"/>
    </row>
    <row r="43" spans="2:10" outlineLevel="1">
      <c r="B43" s="261" t="s">
        <v>462</v>
      </c>
      <c r="C43" s="262">
        <v>4818432731</v>
      </c>
      <c r="D43" s="264">
        <f t="shared" si="0"/>
        <v>7.3077541396650597E-2</v>
      </c>
      <c r="F43" s="98"/>
      <c r="G43" s="98"/>
    </row>
    <row r="44" spans="2:10" outlineLevel="1">
      <c r="B44" s="261" t="s">
        <v>463</v>
      </c>
      <c r="C44" s="262">
        <v>8134304820</v>
      </c>
      <c r="D44" s="264">
        <f t="shared" si="0"/>
        <v>0.12336687682535262</v>
      </c>
      <c r="G44" s="98"/>
      <c r="H44" s="98"/>
      <c r="I44" s="98"/>
    </row>
    <row r="45" spans="2:10" outlineLevel="1">
      <c r="B45" s="261" t="s">
        <v>464</v>
      </c>
      <c r="C45" s="262">
        <v>191448051</v>
      </c>
      <c r="D45" s="264">
        <f t="shared" si="0"/>
        <v>2.9035484468322185E-3</v>
      </c>
    </row>
    <row r="46" spans="2:10" outlineLevel="1">
      <c r="B46" s="261" t="s">
        <v>460</v>
      </c>
      <c r="C46" s="262">
        <v>1359741317</v>
      </c>
      <c r="D46" s="335">
        <f t="shared" si="0"/>
        <v>2.0622172795422947E-2</v>
      </c>
    </row>
    <row r="47" spans="2:10" outlineLevel="1"/>
    <row r="48" spans="2:10" outlineLevel="1"/>
    <row r="49" spans="2:5" ht="21">
      <c r="B49" s="286" t="s">
        <v>465</v>
      </c>
      <c r="D49" s="122"/>
      <c r="E49" s="123"/>
    </row>
    <row r="50" spans="2:5">
      <c r="D50" s="122"/>
      <c r="E50" s="123"/>
    </row>
    <row r="51" spans="2:5" outlineLevel="1">
      <c r="B51" s="260" t="s">
        <v>466</v>
      </c>
      <c r="C51" s="314" t="s">
        <v>467</v>
      </c>
      <c r="D51" s="315"/>
    </row>
    <row r="52" spans="2:5" outlineLevel="1">
      <c r="B52" s="261">
        <v>2022</v>
      </c>
      <c r="C52" s="279">
        <v>3500000</v>
      </c>
    </row>
    <row r="53" spans="2:5" outlineLevel="1">
      <c r="B53" s="261">
        <v>2023</v>
      </c>
      <c r="C53" s="279">
        <v>3900000</v>
      </c>
    </row>
    <row r="54" spans="2:5" outlineLevel="1">
      <c r="B54" s="261">
        <v>2024</v>
      </c>
      <c r="C54" s="279">
        <v>4150000</v>
      </c>
    </row>
    <row r="55" spans="2:5" outlineLevel="1">
      <c r="B55" s="261">
        <v>2025</v>
      </c>
      <c r="C55" s="279">
        <v>4600000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A2C4-811C-480A-88FC-F422F7FF75C6}">
  <dimension ref="B2:N92"/>
  <sheetViews>
    <sheetView zoomScale="80" zoomScaleNormal="80" workbookViewId="0">
      <selection activeCell="B3" sqref="B3"/>
    </sheetView>
  </sheetViews>
  <sheetFormatPr defaultColWidth="11.42578125" defaultRowHeight="14.45" outlineLevelRow="1"/>
  <cols>
    <col min="2" max="2" width="24.85546875" customWidth="1"/>
    <col min="9" max="9" width="25.5703125" customWidth="1"/>
    <col min="12" max="12" width="24.85546875" customWidth="1"/>
    <col min="13" max="13" width="23.85546875" customWidth="1"/>
    <col min="14" max="14" width="13.5703125" customWidth="1"/>
    <col min="16" max="16" width="17.140625" customWidth="1"/>
    <col min="17" max="17" width="16" customWidth="1"/>
  </cols>
  <sheetData>
    <row r="2" spans="2:13">
      <c r="B2" s="337" t="s">
        <v>468</v>
      </c>
    </row>
    <row r="4" spans="2:13" ht="21">
      <c r="B4" s="286" t="s">
        <v>412</v>
      </c>
    </row>
    <row r="5" spans="2:13" outlineLevel="1">
      <c r="L5" s="299" t="s">
        <v>429</v>
      </c>
      <c r="M5" s="299" t="s">
        <v>469</v>
      </c>
    </row>
    <row r="6" spans="2:13" outlineLevel="1">
      <c r="L6" t="s">
        <v>433</v>
      </c>
      <c r="M6" s="298">
        <v>11</v>
      </c>
    </row>
    <row r="7" spans="2:13" ht="15" outlineLevel="1" thickBot="1">
      <c r="L7" t="s">
        <v>435</v>
      </c>
      <c r="M7" s="298">
        <v>41</v>
      </c>
    </row>
    <row r="8" spans="2:13" ht="15" outlineLevel="1" thickBot="1">
      <c r="B8" s="265" t="s">
        <v>413</v>
      </c>
      <c r="C8" s="266">
        <v>2018</v>
      </c>
      <c r="D8" s="266">
        <v>2019</v>
      </c>
      <c r="E8" s="266">
        <v>2020</v>
      </c>
      <c r="F8" s="266">
        <v>2021</v>
      </c>
      <c r="G8" s="266">
        <v>2022</v>
      </c>
      <c r="H8" s="266">
        <v>2023</v>
      </c>
      <c r="I8" s="266">
        <v>2024</v>
      </c>
      <c r="J8" s="267">
        <v>2025</v>
      </c>
      <c r="L8" t="s">
        <v>437</v>
      </c>
      <c r="M8" s="298">
        <v>29</v>
      </c>
    </row>
    <row r="9" spans="2:13" outlineLevel="1">
      <c r="B9" s="14" t="s">
        <v>414</v>
      </c>
      <c r="C9" s="15">
        <v>15481</v>
      </c>
      <c r="D9" s="15">
        <v>15724</v>
      </c>
      <c r="E9" s="15">
        <v>15392</v>
      </c>
      <c r="F9" s="15">
        <v>15624</v>
      </c>
      <c r="G9" s="15">
        <v>15216</v>
      </c>
      <c r="H9" s="16">
        <v>14937</v>
      </c>
      <c r="I9" s="17">
        <v>14791</v>
      </c>
      <c r="J9" s="268">
        <v>14980</v>
      </c>
      <c r="L9" t="s">
        <v>439</v>
      </c>
      <c r="M9" s="298">
        <v>9</v>
      </c>
    </row>
    <row r="10" spans="2:13" outlineLevel="1">
      <c r="B10" s="18" t="s">
        <v>415</v>
      </c>
      <c r="C10" s="19">
        <v>11968</v>
      </c>
      <c r="D10" s="19">
        <v>12264</v>
      </c>
      <c r="E10" s="19">
        <v>12347</v>
      </c>
      <c r="F10" s="19">
        <v>12820</v>
      </c>
      <c r="G10" s="19">
        <v>12350</v>
      </c>
      <c r="H10" s="20">
        <v>11710</v>
      </c>
      <c r="I10" s="21">
        <v>11426</v>
      </c>
      <c r="J10" s="269">
        <v>11406</v>
      </c>
      <c r="L10" t="s">
        <v>441</v>
      </c>
      <c r="M10" s="298">
        <v>3</v>
      </c>
    </row>
    <row r="11" spans="2:13" outlineLevel="1">
      <c r="B11" s="22" t="s">
        <v>416</v>
      </c>
      <c r="C11" s="23">
        <v>53513</v>
      </c>
      <c r="D11" s="23">
        <v>3460</v>
      </c>
      <c r="E11" s="23">
        <v>3045</v>
      </c>
      <c r="F11" s="23">
        <v>2804</v>
      </c>
      <c r="G11" s="23">
        <v>2866</v>
      </c>
      <c r="H11" s="24">
        <v>3227</v>
      </c>
      <c r="I11" s="25">
        <v>3365</v>
      </c>
      <c r="J11" s="270">
        <v>3574</v>
      </c>
      <c r="L11" t="s">
        <v>443</v>
      </c>
      <c r="M11" s="298">
        <v>2</v>
      </c>
    </row>
    <row r="12" spans="2:13" ht="15" outlineLevel="1" thickBot="1">
      <c r="B12" s="14" t="s">
        <v>417</v>
      </c>
      <c r="C12" s="15">
        <v>1601</v>
      </c>
      <c r="D12" s="15">
        <v>1785</v>
      </c>
      <c r="E12" s="15">
        <v>1273</v>
      </c>
      <c r="F12" s="15">
        <v>1641</v>
      </c>
      <c r="G12" s="15">
        <v>2027</v>
      </c>
      <c r="H12" s="16">
        <v>2085</v>
      </c>
      <c r="I12" s="17">
        <v>2145</v>
      </c>
      <c r="J12" s="268">
        <v>2086</v>
      </c>
      <c r="L12" t="s">
        <v>445</v>
      </c>
      <c r="M12" s="298">
        <v>76</v>
      </c>
    </row>
    <row r="13" spans="2:13" ht="15" outlineLevel="1" thickBot="1">
      <c r="B13" s="281" t="s">
        <v>418</v>
      </c>
      <c r="C13" s="282">
        <v>17082</v>
      </c>
      <c r="D13" s="282">
        <v>17509</v>
      </c>
      <c r="E13" s="282">
        <v>16665</v>
      </c>
      <c r="F13" s="282">
        <v>16265</v>
      </c>
      <c r="G13" s="282">
        <v>15216</v>
      </c>
      <c r="H13" s="283">
        <v>17022</v>
      </c>
      <c r="I13" s="284">
        <v>16936</v>
      </c>
      <c r="J13" s="285">
        <v>17380</v>
      </c>
      <c r="L13" t="s">
        <v>446</v>
      </c>
      <c r="M13" s="298">
        <v>26</v>
      </c>
    </row>
    <row r="14" spans="2:13" outlineLevel="1">
      <c r="L14" t="s">
        <v>447</v>
      </c>
      <c r="M14" s="298">
        <v>56</v>
      </c>
    </row>
    <row r="15" spans="2:13">
      <c r="M15" s="298"/>
    </row>
    <row r="16" spans="2:13" ht="21">
      <c r="B16" s="286" t="s">
        <v>470</v>
      </c>
    </row>
    <row r="18" spans="2:14" ht="16.5" outlineLevel="1" thickBot="1">
      <c r="B18" s="290"/>
      <c r="C18" s="291">
        <v>2021</v>
      </c>
      <c r="D18" s="291">
        <v>2022</v>
      </c>
      <c r="E18" s="291">
        <v>2023</v>
      </c>
      <c r="F18" s="291">
        <v>2024</v>
      </c>
      <c r="G18" s="291">
        <v>2025</v>
      </c>
      <c r="I18" s="452" t="s">
        <v>471</v>
      </c>
      <c r="J18" s="452"/>
      <c r="K18" s="452"/>
      <c r="L18" s="452"/>
      <c r="M18" s="452"/>
      <c r="N18" s="452"/>
    </row>
    <row r="19" spans="2:14" ht="15.95" outlineLevel="1">
      <c r="B19" s="292" t="s">
        <v>472</v>
      </c>
      <c r="C19" s="293">
        <v>0.88</v>
      </c>
      <c r="D19" s="293">
        <v>0.85199999999999998</v>
      </c>
      <c r="E19" s="293">
        <v>0.80600000000000005</v>
      </c>
      <c r="F19" s="293">
        <v>0.82699999999999996</v>
      </c>
      <c r="G19" s="293">
        <v>0.84899999999999998</v>
      </c>
      <c r="I19" s="452"/>
      <c r="J19" s="452"/>
      <c r="K19" s="452"/>
      <c r="L19" s="452"/>
      <c r="M19" s="452"/>
      <c r="N19" s="452"/>
    </row>
    <row r="20" spans="2:14" ht="15.95" outlineLevel="1">
      <c r="B20" s="294" t="s">
        <v>473</v>
      </c>
      <c r="C20" s="295">
        <v>0.74399999999999999</v>
      </c>
      <c r="D20" s="295">
        <v>0.77700000000000002</v>
      </c>
      <c r="E20" s="295">
        <v>0.71399999999999997</v>
      </c>
      <c r="F20" s="295">
        <v>0.72399999999999998</v>
      </c>
      <c r="G20" s="295">
        <v>0.70399999999999996</v>
      </c>
      <c r="I20" s="452"/>
      <c r="J20" s="452"/>
      <c r="K20" s="452"/>
      <c r="L20" s="452"/>
      <c r="M20" s="452"/>
      <c r="N20" s="452"/>
    </row>
    <row r="21" spans="2:14" ht="15.95" outlineLevel="1">
      <c r="B21" s="294" t="s">
        <v>474</v>
      </c>
      <c r="C21" s="295">
        <v>0.67100000000000004</v>
      </c>
      <c r="D21" s="295">
        <v>0.68899999999999995</v>
      </c>
      <c r="E21" s="295">
        <v>0.70599999999999996</v>
      </c>
      <c r="F21" s="295">
        <v>0.67100000000000004</v>
      </c>
      <c r="G21" s="295">
        <v>0.66100000000000003</v>
      </c>
      <c r="I21" s="452"/>
      <c r="J21" s="452"/>
      <c r="K21" s="452"/>
      <c r="L21" s="452"/>
      <c r="M21" s="452"/>
      <c r="N21" s="452"/>
    </row>
    <row r="22" spans="2:14" outlineLevel="1">
      <c r="I22" s="452"/>
      <c r="J22" s="452"/>
      <c r="K22" s="452"/>
      <c r="L22" s="452"/>
      <c r="M22" s="452"/>
      <c r="N22" s="452"/>
    </row>
    <row r="23" spans="2:14" outlineLevel="1"/>
    <row r="24" spans="2:14" outlineLevel="1"/>
    <row r="25" spans="2:14" ht="21">
      <c r="B25" s="286" t="s">
        <v>475</v>
      </c>
      <c r="I25" s="286" t="s">
        <v>476</v>
      </c>
    </row>
    <row r="26" spans="2:14">
      <c r="B26" s="99"/>
    </row>
    <row r="27" spans="2:14" outlineLevel="1">
      <c r="C27" s="299">
        <v>2021</v>
      </c>
      <c r="D27" s="299">
        <v>2022</v>
      </c>
      <c r="E27" s="299">
        <v>2023</v>
      </c>
      <c r="F27" s="299">
        <v>2024</v>
      </c>
      <c r="G27" s="299">
        <v>2025</v>
      </c>
      <c r="J27" s="299">
        <v>2021</v>
      </c>
      <c r="K27" s="299">
        <v>2022</v>
      </c>
      <c r="L27" s="299">
        <v>2023</v>
      </c>
      <c r="M27" s="299">
        <v>2024</v>
      </c>
      <c r="N27" s="299">
        <v>2025</v>
      </c>
    </row>
    <row r="28" spans="2:14" outlineLevel="1">
      <c r="B28" s="300" t="s">
        <v>477</v>
      </c>
      <c r="C28" s="301"/>
      <c r="D28" s="301"/>
      <c r="E28" s="301"/>
      <c r="F28" s="301"/>
      <c r="G28" s="301"/>
      <c r="I28" s="300" t="s">
        <v>477</v>
      </c>
      <c r="J28" s="301"/>
      <c r="K28" s="301"/>
      <c r="L28" s="301"/>
      <c r="M28" s="301"/>
      <c r="N28" s="301"/>
    </row>
    <row r="29" spans="2:14" outlineLevel="1">
      <c r="B29" t="s">
        <v>478</v>
      </c>
      <c r="C29" s="302">
        <v>0.17647058823529416</v>
      </c>
      <c r="D29" s="302">
        <v>0.1333333333333333</v>
      </c>
      <c r="E29" s="302">
        <v>6.3829787234042534E-2</v>
      </c>
      <c r="F29" s="302">
        <v>5.555555555555558E-2</v>
      </c>
      <c r="G29" s="302">
        <v>3.703703703703709E-2</v>
      </c>
      <c r="I29" t="s">
        <v>478</v>
      </c>
      <c r="J29" s="302">
        <v>7.3170731707317027E-2</v>
      </c>
      <c r="K29" s="302">
        <v>0.11764705882352944</v>
      </c>
      <c r="L29" s="302">
        <v>0.15909090909090906</v>
      </c>
      <c r="M29" s="302">
        <v>6.3829787234042534E-2</v>
      </c>
      <c r="N29" s="302">
        <v>0.16363636363636369</v>
      </c>
    </row>
    <row r="30" spans="2:14" outlineLevel="1">
      <c r="B30" t="s">
        <v>479</v>
      </c>
      <c r="C30" s="302">
        <v>4.4444444444444398E-2</v>
      </c>
      <c r="D30" s="302">
        <v>6.9767441860465129E-2</v>
      </c>
      <c r="E30" s="302">
        <v>9.9999999999999978E-2</v>
      </c>
      <c r="F30" s="302">
        <v>0.10204081632653061</v>
      </c>
      <c r="G30" s="302">
        <v>0.14893617021276595</v>
      </c>
      <c r="I30" t="s">
        <v>479</v>
      </c>
      <c r="J30" s="302">
        <v>0.10526315789473684</v>
      </c>
      <c r="K30" s="302">
        <v>0.19999999999999996</v>
      </c>
      <c r="L30" s="302">
        <v>0.16279069767441856</v>
      </c>
      <c r="M30" s="302">
        <v>9.9999999999999978E-2</v>
      </c>
      <c r="N30" s="302">
        <v>0.1428571428571429</v>
      </c>
    </row>
    <row r="31" spans="2:14" outlineLevel="1">
      <c r="B31" t="s">
        <v>480</v>
      </c>
      <c r="C31" s="302">
        <v>8.8888888888888906E-2</v>
      </c>
      <c r="D31" s="302">
        <v>7.6923076923076872E-2</v>
      </c>
      <c r="E31" s="302">
        <v>5.7692307692307709E-2</v>
      </c>
      <c r="F31" s="302">
        <v>3.703703703703709E-2</v>
      </c>
      <c r="G31" s="302">
        <v>1.8181818181818188E-2</v>
      </c>
      <c r="I31" t="s">
        <v>480</v>
      </c>
      <c r="J31" s="302">
        <v>7.8431372549019662E-2</v>
      </c>
      <c r="K31" s="302">
        <v>0.1333333333333333</v>
      </c>
      <c r="L31" s="302">
        <v>0.11538461538461542</v>
      </c>
      <c r="M31" s="302">
        <v>5.7692307692307709E-2</v>
      </c>
      <c r="N31" s="302">
        <v>5.555555555555558E-2</v>
      </c>
    </row>
    <row r="32" spans="2:14" outlineLevel="1">
      <c r="B32" t="s">
        <v>481</v>
      </c>
      <c r="C32" s="302">
        <v>0</v>
      </c>
      <c r="D32" s="302">
        <v>0.15625</v>
      </c>
      <c r="E32" s="302">
        <v>0.11764705882352944</v>
      </c>
      <c r="F32" s="302">
        <v>7.8947368421052655E-2</v>
      </c>
      <c r="G32" s="302">
        <v>5.2631578947368474E-2</v>
      </c>
      <c r="I32" t="s">
        <v>481</v>
      </c>
      <c r="J32" s="302">
        <v>0.18181818181818177</v>
      </c>
      <c r="K32" s="302">
        <v>3.125E-2</v>
      </c>
      <c r="L32" s="302">
        <v>0.21875</v>
      </c>
      <c r="M32" s="302">
        <v>0.11764705882352944</v>
      </c>
      <c r="N32" s="302">
        <v>0.10526315789473684</v>
      </c>
    </row>
    <row r="33" spans="2:14" outlineLevel="1">
      <c r="B33" t="s">
        <v>482</v>
      </c>
      <c r="C33" s="302">
        <v>6.0000000000000053E-2</v>
      </c>
      <c r="D33" s="302">
        <v>7.8431372549019662E-2</v>
      </c>
      <c r="E33" s="302">
        <v>0.13207547169811318</v>
      </c>
      <c r="F33" s="302">
        <v>0.15384615384615385</v>
      </c>
      <c r="G33" s="302">
        <v>9.0909090909090939E-2</v>
      </c>
      <c r="I33" t="s">
        <v>482</v>
      </c>
      <c r="J33" s="302">
        <v>0.28260869565217395</v>
      </c>
      <c r="K33" s="302">
        <v>7.999999999999996E-2</v>
      </c>
      <c r="L33" s="302">
        <v>0.13725490196078427</v>
      </c>
      <c r="M33" s="302">
        <v>0.24528301886792447</v>
      </c>
      <c r="N33" s="302">
        <v>0.23076923076923073</v>
      </c>
    </row>
    <row r="34" spans="2:14" outlineLevel="1">
      <c r="B34" t="s">
        <v>483</v>
      </c>
      <c r="C34" s="302"/>
      <c r="D34" s="302"/>
      <c r="E34" s="302"/>
      <c r="F34" s="302"/>
      <c r="G34" s="302"/>
      <c r="I34" t="s">
        <v>483</v>
      </c>
      <c r="J34" s="302"/>
      <c r="K34" s="302"/>
      <c r="L34" s="302"/>
      <c r="M34" s="302"/>
      <c r="N34" s="302"/>
    </row>
    <row r="35" spans="2:14" outlineLevel="1">
      <c r="B35" s="300" t="s">
        <v>484</v>
      </c>
      <c r="C35" s="303"/>
      <c r="D35" s="303"/>
      <c r="E35" s="303"/>
      <c r="F35" s="303"/>
      <c r="G35" s="303"/>
      <c r="I35" s="300" t="s">
        <v>484</v>
      </c>
      <c r="J35" s="301"/>
      <c r="K35" s="301"/>
      <c r="L35" s="301"/>
      <c r="M35" s="301"/>
      <c r="N35" s="301"/>
    </row>
    <row r="36" spans="2:14" outlineLevel="1">
      <c r="B36" t="s">
        <v>485</v>
      </c>
      <c r="C36" s="302">
        <v>0.10144927536231885</v>
      </c>
      <c r="D36" s="302">
        <v>0.16666666666666663</v>
      </c>
      <c r="E36" s="302">
        <v>0.25</v>
      </c>
      <c r="F36" s="302">
        <v>6.8181818181818232E-2</v>
      </c>
      <c r="G36" s="302">
        <v>0.15625</v>
      </c>
      <c r="I36" t="s">
        <v>485</v>
      </c>
      <c r="J36" s="302">
        <v>0.1728395061728395</v>
      </c>
      <c r="K36" s="302">
        <v>0.14492753623188404</v>
      </c>
      <c r="L36" s="302">
        <v>0.20833333333333337</v>
      </c>
      <c r="M36" s="302">
        <v>0.19047619047619047</v>
      </c>
      <c r="N36" s="302">
        <v>0.15909090909090906</v>
      </c>
    </row>
    <row r="37" spans="2:14" outlineLevel="1">
      <c r="B37" t="s">
        <v>486</v>
      </c>
      <c r="C37" s="302">
        <v>0.25</v>
      </c>
      <c r="D37" s="302">
        <v>0.25</v>
      </c>
      <c r="E37" s="302">
        <v>0.46666666666666667</v>
      </c>
      <c r="F37" s="302">
        <v>0.17391304347826086</v>
      </c>
      <c r="G37" s="302">
        <v>0.24242424242424243</v>
      </c>
      <c r="I37" t="s">
        <v>486</v>
      </c>
      <c r="J37" s="302">
        <v>0.16000000000000003</v>
      </c>
      <c r="K37" s="302">
        <v>0.16666666666666663</v>
      </c>
      <c r="L37" s="302">
        <v>0.58333333333333326</v>
      </c>
      <c r="M37" s="302">
        <v>0.4</v>
      </c>
      <c r="N37" s="302">
        <v>0.30434782608695654</v>
      </c>
    </row>
    <row r="38" spans="2:14" outlineLevel="1">
      <c r="B38" t="s">
        <v>487</v>
      </c>
      <c r="C38" s="302">
        <v>6.4516129032258118E-2</v>
      </c>
      <c r="D38" s="302">
        <v>0.11904761904761907</v>
      </c>
      <c r="E38" s="302">
        <v>0.3392857142857143</v>
      </c>
      <c r="F38" s="302">
        <v>0.31481481481481477</v>
      </c>
      <c r="G38" s="302">
        <v>0.13513513513513509</v>
      </c>
      <c r="I38" t="s">
        <v>487</v>
      </c>
      <c r="J38" s="302">
        <v>0.22448979591836737</v>
      </c>
      <c r="K38" s="302">
        <v>0.19354838709677424</v>
      </c>
      <c r="L38" s="302">
        <v>0.52380952380952384</v>
      </c>
      <c r="M38" s="302">
        <v>0.59649122807017552</v>
      </c>
      <c r="N38" s="302">
        <v>0.48148148148148151</v>
      </c>
    </row>
    <row r="39" spans="2:14" outlineLevel="1">
      <c r="B39" t="s">
        <v>488</v>
      </c>
      <c r="C39" s="302"/>
      <c r="D39" s="302"/>
      <c r="E39" s="302"/>
      <c r="F39" s="302"/>
      <c r="G39" s="302"/>
      <c r="I39" t="s">
        <v>488</v>
      </c>
      <c r="J39" s="302"/>
      <c r="K39" s="302"/>
      <c r="L39" s="302"/>
      <c r="M39" s="302"/>
      <c r="N39" s="302"/>
    </row>
    <row r="40" spans="2:14" outlineLevel="1">
      <c r="B40" t="s">
        <v>489</v>
      </c>
      <c r="C40" s="302">
        <v>0.13636363636363635</v>
      </c>
      <c r="D40" s="302">
        <v>0.16666666666666663</v>
      </c>
      <c r="E40" s="302">
        <v>0.18367346938775508</v>
      </c>
      <c r="F40" s="302">
        <v>0.2407407407407407</v>
      </c>
      <c r="G40" s="302">
        <v>0.20731707317073167</v>
      </c>
      <c r="I40" t="s">
        <v>489</v>
      </c>
      <c r="J40" s="302">
        <v>0.27397260273972601</v>
      </c>
      <c r="K40" s="302">
        <v>0.27272727272727271</v>
      </c>
      <c r="L40" s="302">
        <v>0.33333333333333337</v>
      </c>
      <c r="M40" s="302">
        <v>0.31111111111111112</v>
      </c>
      <c r="N40" s="302">
        <v>0.43103448275862066</v>
      </c>
    </row>
    <row r="41" spans="2:14" outlineLevel="1">
      <c r="B41" t="s">
        <v>490</v>
      </c>
      <c r="C41" s="302">
        <v>0.33333333333333337</v>
      </c>
      <c r="D41" s="302">
        <v>0.21739130434782605</v>
      </c>
      <c r="E41" s="302">
        <v>0.22222222222222221</v>
      </c>
      <c r="F41" s="302">
        <v>0.14893617021276595</v>
      </c>
      <c r="G41" s="302">
        <v>6.0000000000000053E-2</v>
      </c>
      <c r="I41" t="s">
        <v>490</v>
      </c>
      <c r="J41" s="302">
        <v>9.9999999999999978E-2</v>
      </c>
      <c r="K41" s="302">
        <v>0.38888888888888884</v>
      </c>
      <c r="L41" s="302">
        <v>0.29166666666666663</v>
      </c>
      <c r="M41" s="302">
        <v>0.34375</v>
      </c>
      <c r="N41" s="302">
        <v>0.2978723404255319</v>
      </c>
    </row>
    <row r="42" spans="2:14" outlineLevel="1">
      <c r="B42" s="300" t="s">
        <v>491</v>
      </c>
      <c r="C42" s="303"/>
      <c r="D42" s="303"/>
      <c r="E42" s="303"/>
      <c r="F42" s="303"/>
      <c r="G42" s="303"/>
      <c r="I42" s="300" t="s">
        <v>491</v>
      </c>
      <c r="J42" s="301"/>
      <c r="K42" s="301"/>
      <c r="L42" s="301"/>
      <c r="M42" s="301"/>
      <c r="N42" s="301"/>
    </row>
    <row r="43" spans="2:14" outlineLevel="1">
      <c r="B43" t="s">
        <v>492</v>
      </c>
      <c r="C43" s="302">
        <v>0.25862068965517238</v>
      </c>
      <c r="D43" s="302">
        <v>0.2142857142857143</v>
      </c>
      <c r="E43" s="302">
        <v>0.15384615384615385</v>
      </c>
      <c r="F43" s="302">
        <v>0.1097560975609756</v>
      </c>
      <c r="G43" s="302">
        <v>0.22352941176470587</v>
      </c>
      <c r="I43" t="s">
        <v>492</v>
      </c>
      <c r="J43" s="302">
        <v>0.28048780487804881</v>
      </c>
      <c r="K43" s="302">
        <v>0.31034482758620685</v>
      </c>
      <c r="L43" s="302">
        <v>0.33333333333333337</v>
      </c>
      <c r="M43" s="302">
        <v>0.19230769230769229</v>
      </c>
      <c r="N43" s="302">
        <v>0.20238095238095233</v>
      </c>
    </row>
    <row r="44" spans="2:14" outlineLevel="1">
      <c r="B44" t="s">
        <v>485</v>
      </c>
      <c r="C44" s="302">
        <v>6.0975609756097615E-2</v>
      </c>
      <c r="D44" s="302">
        <v>0.19780219780219777</v>
      </c>
      <c r="E44" s="302">
        <v>0.17460317460317465</v>
      </c>
      <c r="F44" s="302">
        <v>0.12244897959183676</v>
      </c>
      <c r="G44" s="302">
        <v>0.17821782178217827</v>
      </c>
      <c r="I44" t="s">
        <v>485</v>
      </c>
      <c r="J44" s="302">
        <v>0.19354838709677424</v>
      </c>
      <c r="K44" s="302">
        <v>0.18292682926829273</v>
      </c>
      <c r="L44" s="302">
        <v>0.32967032967032972</v>
      </c>
      <c r="M44" s="302">
        <v>0.2857142857142857</v>
      </c>
      <c r="N44" s="302">
        <v>0.20408163265306123</v>
      </c>
    </row>
    <row r="45" spans="2:14" outlineLevel="1">
      <c r="B45" t="s">
        <v>493</v>
      </c>
      <c r="C45" s="302">
        <v>0.10144927536231885</v>
      </c>
      <c r="D45" s="302">
        <v>0.16666666666666663</v>
      </c>
      <c r="E45" s="302">
        <v>0.25</v>
      </c>
      <c r="F45" s="302">
        <v>6.8181818181818232E-2</v>
      </c>
      <c r="G45" s="302">
        <v>0.15625</v>
      </c>
      <c r="I45" t="s">
        <v>493</v>
      </c>
      <c r="J45" s="302">
        <v>0.265625</v>
      </c>
      <c r="K45" s="302">
        <v>0.27642276422764223</v>
      </c>
      <c r="L45" s="302">
        <v>0.34126984126984128</v>
      </c>
      <c r="M45" s="302">
        <v>0.30496453900709219</v>
      </c>
      <c r="N45" s="302">
        <v>0.25657894736842102</v>
      </c>
    </row>
    <row r="46" spans="2:14" outlineLevel="1">
      <c r="B46" t="s">
        <v>486</v>
      </c>
      <c r="C46" s="302">
        <v>0.14634146341463417</v>
      </c>
      <c r="D46" s="302">
        <v>0.23015873015873012</v>
      </c>
      <c r="E46" s="302">
        <v>0.22916666666666663</v>
      </c>
      <c r="F46" s="302">
        <v>0.18421052631578949</v>
      </c>
      <c r="G46" s="302">
        <v>0.13605442176870752</v>
      </c>
      <c r="I46" t="s">
        <v>486</v>
      </c>
      <c r="J46" s="302">
        <v>0.23711340206185572</v>
      </c>
      <c r="K46" s="302">
        <v>0.19277108433734935</v>
      </c>
      <c r="L46" s="302">
        <v>0.28169014084507038</v>
      </c>
      <c r="M46" s="302">
        <v>0.19999999999999996</v>
      </c>
      <c r="N46" s="302">
        <v>0.48101265822784811</v>
      </c>
    </row>
    <row r="47" spans="2:14" outlineLevel="1">
      <c r="B47" t="s">
        <v>494</v>
      </c>
      <c r="C47" s="302">
        <v>9.6385542168674676E-2</v>
      </c>
      <c r="D47" s="302">
        <v>0.15714285714285714</v>
      </c>
      <c r="E47" s="302">
        <v>0.14634146341463417</v>
      </c>
      <c r="F47" s="302">
        <v>0.30379746835443033</v>
      </c>
      <c r="G47" s="302">
        <v>0.2134831460674157</v>
      </c>
      <c r="I47" t="s">
        <v>494</v>
      </c>
      <c r="J47" s="302">
        <v>0.29411764705882348</v>
      </c>
      <c r="K47" s="302"/>
      <c r="L47" s="302"/>
      <c r="M47" s="302"/>
      <c r="N47" s="302"/>
    </row>
    <row r="48" spans="2:14" outlineLevel="1">
      <c r="B48" t="s">
        <v>495</v>
      </c>
      <c r="C48" s="302">
        <v>0.1166666666666667</v>
      </c>
      <c r="D48" s="302">
        <v>0.18461538461538463</v>
      </c>
      <c r="E48" s="302">
        <v>0.22950819672131151</v>
      </c>
      <c r="F48" s="302">
        <v>0.1428571428571429</v>
      </c>
      <c r="G48" s="302">
        <v>8.064516129032262E-2</v>
      </c>
      <c r="I48" t="s">
        <v>495</v>
      </c>
      <c r="J48" s="302">
        <v>0.40350877192982459</v>
      </c>
      <c r="K48" s="302">
        <v>0.23333333333333328</v>
      </c>
      <c r="L48" s="302">
        <v>0.35384615384615381</v>
      </c>
      <c r="M48" s="302">
        <v>0.28813559322033899</v>
      </c>
      <c r="N48" s="302">
        <v>0.234375</v>
      </c>
    </row>
    <row r="49" spans="2:14" outlineLevel="1">
      <c r="B49" t="s">
        <v>496</v>
      </c>
      <c r="C49" s="302">
        <v>0.17647058823529416</v>
      </c>
      <c r="D49" s="302">
        <v>0.21739130434782605</v>
      </c>
      <c r="E49" s="302">
        <v>0.25</v>
      </c>
      <c r="F49" s="302">
        <v>9.6153846153846145E-2</v>
      </c>
      <c r="G49" s="302">
        <v>7.547169811320753E-2</v>
      </c>
      <c r="I49" t="s">
        <v>496</v>
      </c>
      <c r="J49" s="302">
        <v>0.29411764705882348</v>
      </c>
      <c r="K49" s="302">
        <v>0.31372549019607843</v>
      </c>
      <c r="L49" s="302">
        <v>0.34782608695652173</v>
      </c>
      <c r="M49" s="302">
        <v>0.29629629629629628</v>
      </c>
      <c r="N49" s="302">
        <v>0.1132075471698113</v>
      </c>
    </row>
    <row r="50" spans="2:14" outlineLevel="1">
      <c r="B50" t="s">
        <v>497</v>
      </c>
      <c r="C50" s="302">
        <v>7.9754601226993849E-2</v>
      </c>
      <c r="D50" s="302">
        <v>9.4674556213017791E-2</v>
      </c>
      <c r="E50" s="302">
        <v>0.14110429447852757</v>
      </c>
      <c r="F50" s="302">
        <v>9.6969696969696928E-2</v>
      </c>
      <c r="G50" s="302">
        <v>8.6419753086419804E-2</v>
      </c>
      <c r="I50" t="s">
        <v>497</v>
      </c>
      <c r="J50" s="302">
        <v>0.19333333333333336</v>
      </c>
      <c r="K50" s="302">
        <v>0.16564417177914115</v>
      </c>
      <c r="L50" s="302">
        <v>0.2248520710059172</v>
      </c>
      <c r="M50" s="302">
        <v>0.20987654320987659</v>
      </c>
      <c r="N50" s="302">
        <v>0.27272727272727271</v>
      </c>
    </row>
    <row r="51" spans="2:14" outlineLevel="1">
      <c r="B51" t="s">
        <v>498</v>
      </c>
      <c r="C51" s="302">
        <v>0.11764705882352944</v>
      </c>
      <c r="D51" s="302">
        <v>0.18666666666666665</v>
      </c>
      <c r="E51" s="302">
        <v>0.1333333333333333</v>
      </c>
      <c r="F51" s="302">
        <v>8.256880733944949E-2</v>
      </c>
      <c r="G51" s="302">
        <v>0.16363636363636369</v>
      </c>
      <c r="I51" t="s">
        <v>498</v>
      </c>
      <c r="J51" s="302">
        <v>0.31081081081081086</v>
      </c>
      <c r="K51" s="302">
        <v>0.20588235294117652</v>
      </c>
      <c r="L51" s="302">
        <v>0.33333333333333337</v>
      </c>
      <c r="M51" s="302">
        <v>0.26436781609195403</v>
      </c>
      <c r="N51" s="302">
        <v>0.19090909090909092</v>
      </c>
    </row>
    <row r="52" spans="2:14" outlineLevel="1">
      <c r="B52" t="s">
        <v>499</v>
      </c>
      <c r="C52" s="302"/>
      <c r="D52" s="302"/>
      <c r="E52" s="302"/>
      <c r="F52" s="302"/>
      <c r="G52" s="302">
        <v>0.38095238095238093</v>
      </c>
      <c r="I52" t="s">
        <v>499</v>
      </c>
      <c r="J52" s="302"/>
      <c r="K52" s="302"/>
      <c r="L52" s="302"/>
      <c r="M52" s="302"/>
      <c r="N52" s="302"/>
    </row>
    <row r="53" spans="2:14" outlineLevel="1">
      <c r="B53" t="s">
        <v>500</v>
      </c>
      <c r="C53" s="302">
        <v>0.11111111111111116</v>
      </c>
      <c r="D53" s="302">
        <v>6.4516129032258118E-2</v>
      </c>
      <c r="E53" s="302">
        <v>8.6956521739130488E-2</v>
      </c>
      <c r="F53" s="302">
        <v>8.1632653061224469E-2</v>
      </c>
      <c r="G53" s="302">
        <v>5.4545454545454564E-2</v>
      </c>
      <c r="I53" t="s">
        <v>500</v>
      </c>
      <c r="J53" s="302">
        <v>7.999999999999996E-2</v>
      </c>
      <c r="K53" s="302">
        <v>0.24444444444444446</v>
      </c>
      <c r="L53" s="302">
        <v>0.16129032258064513</v>
      </c>
      <c r="M53" s="302">
        <v>0.15555555555555556</v>
      </c>
      <c r="N53" s="302">
        <v>0.15686274509803921</v>
      </c>
    </row>
    <row r="54" spans="2:14" outlineLevel="1">
      <c r="B54" t="s">
        <v>478</v>
      </c>
      <c r="C54" s="302">
        <v>0.1348314606741573</v>
      </c>
      <c r="D54" s="302">
        <v>9.8765432098765427E-2</v>
      </c>
      <c r="E54" s="302">
        <v>0.1428571428571429</v>
      </c>
      <c r="F54" s="302">
        <v>8.8888888888888906E-2</v>
      </c>
      <c r="G54" s="302">
        <v>9.9999999999999978E-2</v>
      </c>
      <c r="I54" t="s">
        <v>478</v>
      </c>
      <c r="J54" s="302">
        <v>0.21176470588235297</v>
      </c>
      <c r="K54" s="302">
        <v>0.1685393258426966</v>
      </c>
      <c r="L54" s="302">
        <v>9.8765432098765427E-2</v>
      </c>
      <c r="M54" s="302">
        <v>0.1785714285714286</v>
      </c>
      <c r="N54" s="302">
        <v>0.19999999999999996</v>
      </c>
    </row>
    <row r="55" spans="2:14" outlineLevel="1">
      <c r="B55" t="s">
        <v>479</v>
      </c>
      <c r="C55" s="302">
        <v>0</v>
      </c>
      <c r="D55" s="302">
        <v>6.3829787234042534E-2</v>
      </c>
      <c r="E55" s="302">
        <v>0.13043478260869568</v>
      </c>
      <c r="F55" s="302">
        <v>0.1454545454545455</v>
      </c>
      <c r="G55" s="302">
        <v>7.2727272727272751E-2</v>
      </c>
      <c r="I55" t="s">
        <v>479</v>
      </c>
      <c r="J55" s="302">
        <v>0.16326530612244894</v>
      </c>
      <c r="K55" s="302">
        <v>1.7857142857142905E-2</v>
      </c>
      <c r="L55" s="302">
        <v>0.12765957446808507</v>
      </c>
      <c r="M55" s="302">
        <v>0.22222222222222221</v>
      </c>
      <c r="N55" s="302">
        <v>0.21818181818181814</v>
      </c>
    </row>
    <row r="56" spans="2:14" outlineLevel="1">
      <c r="B56" t="s">
        <v>501</v>
      </c>
      <c r="C56" s="302">
        <v>0.19230769230769229</v>
      </c>
      <c r="D56" s="302">
        <v>0.18181818181818177</v>
      </c>
      <c r="E56" s="302">
        <v>0.22727272727272729</v>
      </c>
      <c r="F56" s="302">
        <v>0.2978723404255319</v>
      </c>
      <c r="G56" s="302">
        <v>0.125</v>
      </c>
      <c r="I56" t="s">
        <v>501</v>
      </c>
      <c r="J56" s="302">
        <v>0.2068965517241379</v>
      </c>
      <c r="K56" s="302">
        <v>0.26923076923076927</v>
      </c>
      <c r="L56" s="302">
        <v>0.30303030303030298</v>
      </c>
      <c r="M56" s="302">
        <v>0.2857142857142857</v>
      </c>
      <c r="N56" s="302">
        <v>0.46808510638297873</v>
      </c>
    </row>
    <row r="57" spans="2:14" outlineLevel="1">
      <c r="B57" t="s">
        <v>502</v>
      </c>
      <c r="C57" s="302"/>
      <c r="D57" s="302"/>
      <c r="E57" s="302"/>
      <c r="F57" s="302"/>
      <c r="G57" s="302"/>
      <c r="I57" t="s">
        <v>503</v>
      </c>
      <c r="J57" s="302"/>
      <c r="K57" s="302"/>
      <c r="L57" s="302"/>
      <c r="M57" s="302"/>
      <c r="N57" s="302"/>
    </row>
    <row r="58" spans="2:14" outlineLevel="1">
      <c r="B58" t="s">
        <v>504</v>
      </c>
      <c r="C58" s="302">
        <v>0.14583333333333337</v>
      </c>
      <c r="D58" s="302">
        <v>0.12121212121212122</v>
      </c>
      <c r="E58" s="302">
        <v>0.2142857142857143</v>
      </c>
      <c r="F58" s="302">
        <v>0.21739130434782605</v>
      </c>
      <c r="G58" s="302">
        <v>0.31034482758620685</v>
      </c>
      <c r="I58" t="s">
        <v>504</v>
      </c>
      <c r="J58" s="302">
        <v>0.47368421052631582</v>
      </c>
      <c r="K58" s="302">
        <v>0.27083333333333337</v>
      </c>
      <c r="L58" s="302">
        <v>0.30303030303030298</v>
      </c>
      <c r="M58" s="302">
        <v>0.3571428571428571</v>
      </c>
      <c r="N58" s="302">
        <v>0.34782608695652173</v>
      </c>
    </row>
    <row r="59" spans="2:14" outlineLevel="1">
      <c r="B59" t="s">
        <v>505</v>
      </c>
      <c r="C59" s="302">
        <v>0.19999999999999996</v>
      </c>
      <c r="D59" s="302">
        <v>0.375</v>
      </c>
      <c r="E59" s="302">
        <v>0.16666666666666663</v>
      </c>
      <c r="F59" s="302">
        <v>0.4</v>
      </c>
      <c r="G59" s="302">
        <v>0.39534883720930236</v>
      </c>
      <c r="I59" t="s">
        <v>505</v>
      </c>
      <c r="J59" s="302">
        <v>0.3928571428571429</v>
      </c>
      <c r="K59" s="302">
        <v>0.53333333333333333</v>
      </c>
      <c r="L59" s="302">
        <v>0.5625</v>
      </c>
      <c r="M59" s="302">
        <v>0.375</v>
      </c>
      <c r="N59" s="302">
        <v>0.55555555555555558</v>
      </c>
    </row>
    <row r="60" spans="2:14" outlineLevel="1">
      <c r="B60" t="s">
        <v>506</v>
      </c>
      <c r="C60" s="302">
        <v>3.0303030303030276E-2</v>
      </c>
      <c r="D60" s="302">
        <v>0.22222222222222221</v>
      </c>
      <c r="E60" s="302">
        <v>0.25</v>
      </c>
      <c r="F60" s="302">
        <v>0.21052631578947367</v>
      </c>
      <c r="G60" s="302">
        <v>0.29629629629629628</v>
      </c>
      <c r="I60" t="s">
        <v>506</v>
      </c>
      <c r="J60" s="302">
        <v>0.34883720930232553</v>
      </c>
      <c r="K60" s="302">
        <v>0.15151515151515149</v>
      </c>
      <c r="L60" s="302">
        <v>0.62962962962962965</v>
      </c>
      <c r="M60" s="302">
        <v>0.375</v>
      </c>
      <c r="N60" s="302">
        <v>0.47368421052631582</v>
      </c>
    </row>
    <row r="61" spans="2:14" outlineLevel="1">
      <c r="B61" t="s">
        <v>507</v>
      </c>
      <c r="C61" s="302">
        <v>9.722222222222221E-2</v>
      </c>
      <c r="D61" s="302">
        <v>0.21126760563380287</v>
      </c>
      <c r="E61" s="302">
        <v>0.19402985074626866</v>
      </c>
      <c r="F61" s="302">
        <v>0.31944444444444442</v>
      </c>
      <c r="G61" s="302">
        <v>0.21212121212121215</v>
      </c>
      <c r="I61" t="s">
        <v>507</v>
      </c>
      <c r="J61" s="302">
        <v>0.20967741935483875</v>
      </c>
      <c r="K61" s="302">
        <v>0.30555555555555558</v>
      </c>
      <c r="L61" s="302">
        <v>0.3098591549295775</v>
      </c>
      <c r="M61" s="302">
        <v>0.29230769230769227</v>
      </c>
      <c r="N61" s="302">
        <v>0.43055555555555558</v>
      </c>
    </row>
    <row r="62" spans="2:14" outlineLevel="1">
      <c r="B62" t="s">
        <v>508</v>
      </c>
      <c r="C62" s="302">
        <v>0.20731707317073167</v>
      </c>
      <c r="D62" s="302">
        <v>0.1685393258426966</v>
      </c>
      <c r="E62" s="302">
        <v>0.30708661417322836</v>
      </c>
      <c r="F62" s="302">
        <v>0.15789473684210531</v>
      </c>
      <c r="G62" s="302">
        <v>0.15625</v>
      </c>
      <c r="I62" t="s">
        <v>508</v>
      </c>
      <c r="J62" s="302">
        <v>0.34615384615384615</v>
      </c>
      <c r="K62" s="302">
        <v>0.41463414634146345</v>
      </c>
      <c r="L62" s="302">
        <v>0.550561797752809</v>
      </c>
      <c r="M62" s="302">
        <v>0.43200000000000005</v>
      </c>
      <c r="N62" s="302">
        <v>0.4</v>
      </c>
    </row>
    <row r="63" spans="2:14" outlineLevel="1">
      <c r="B63" t="s">
        <v>487</v>
      </c>
      <c r="C63" s="302">
        <v>0.13513513513513509</v>
      </c>
      <c r="D63" s="302">
        <v>0.19090909090909092</v>
      </c>
      <c r="E63" s="302">
        <v>0.49137931034482762</v>
      </c>
      <c r="F63" s="302">
        <v>0.31060606060606055</v>
      </c>
      <c r="G63" s="302">
        <v>0.17088607594936711</v>
      </c>
      <c r="I63" t="s">
        <v>487</v>
      </c>
      <c r="J63" s="302">
        <v>0.35114503816793896</v>
      </c>
      <c r="K63" s="302">
        <v>0.2432432432432432</v>
      </c>
      <c r="L63" s="302">
        <v>0.51818181818181819</v>
      </c>
      <c r="M63" s="302">
        <v>0.58407079646017701</v>
      </c>
      <c r="N63" s="302">
        <v>0.50757575757575757</v>
      </c>
    </row>
    <row r="64" spans="2:14" outlineLevel="1">
      <c r="B64" t="s">
        <v>509</v>
      </c>
      <c r="C64" s="302"/>
      <c r="D64" s="302"/>
      <c r="E64" s="302"/>
      <c r="F64" s="302"/>
      <c r="G64" s="302"/>
      <c r="I64" t="s">
        <v>509</v>
      </c>
      <c r="J64" s="302">
        <v>0.5</v>
      </c>
      <c r="K64" s="302">
        <v>0.63157894736842102</v>
      </c>
      <c r="L64" s="302">
        <v>0.33333333333333337</v>
      </c>
      <c r="M64" s="302">
        <v>0.45454545454545459</v>
      </c>
      <c r="N64" s="302">
        <v>0.30000000000000004</v>
      </c>
    </row>
    <row r="65" spans="2:14" outlineLevel="1">
      <c r="B65" t="s">
        <v>488</v>
      </c>
      <c r="C65" s="302">
        <v>0.125</v>
      </c>
      <c r="D65" s="302">
        <v>0.41666666666666663</v>
      </c>
      <c r="E65" s="302">
        <v>0.30000000000000004</v>
      </c>
      <c r="F65" s="302">
        <v>0.27272727272727271</v>
      </c>
      <c r="G65" s="302">
        <v>0.33333333333333337</v>
      </c>
      <c r="I65" t="s">
        <v>488</v>
      </c>
      <c r="J65" s="302">
        <v>0.75</v>
      </c>
      <c r="K65" s="302">
        <v>0.25</v>
      </c>
      <c r="L65" s="302">
        <v>0.58333333333333326</v>
      </c>
      <c r="M65" s="302">
        <v>0.55555555555555558</v>
      </c>
      <c r="N65" s="302">
        <v>0.63636363636363635</v>
      </c>
    </row>
    <row r="66" spans="2:14" outlineLevel="1">
      <c r="B66" t="s">
        <v>489</v>
      </c>
      <c r="C66" s="302">
        <v>9.4936708860759444E-2</v>
      </c>
      <c r="D66" s="302">
        <v>0.11188811188811187</v>
      </c>
      <c r="E66" s="302">
        <v>0.21052631578947367</v>
      </c>
      <c r="F66" s="302">
        <v>0.30516431924882625</v>
      </c>
      <c r="G66" s="302">
        <v>0.23893805309734517</v>
      </c>
      <c r="I66" t="s">
        <v>489</v>
      </c>
      <c r="J66" s="302">
        <v>0.22459893048128343</v>
      </c>
      <c r="K66" s="302">
        <v>0.15822784810126578</v>
      </c>
      <c r="L66" s="302">
        <v>0.25874125874125875</v>
      </c>
      <c r="M66" s="302">
        <v>0.29032258064516125</v>
      </c>
      <c r="N66" s="302">
        <v>0.431924882629108</v>
      </c>
    </row>
    <row r="67" spans="2:14" outlineLevel="1">
      <c r="B67" t="s">
        <v>510</v>
      </c>
      <c r="C67" s="302">
        <v>0.17021276595744683</v>
      </c>
      <c r="D67" s="302">
        <v>0.17073170731707321</v>
      </c>
      <c r="E67" s="302">
        <v>0.1063829787234043</v>
      </c>
      <c r="F67" s="302">
        <v>0.13157894736842102</v>
      </c>
      <c r="G67" s="302">
        <v>0.19999999999999996</v>
      </c>
      <c r="I67" t="s">
        <v>510</v>
      </c>
      <c r="J67" s="302">
        <v>0.24786324786324787</v>
      </c>
      <c r="K67" s="302">
        <v>0.34042553191489366</v>
      </c>
      <c r="L67" s="302">
        <v>0.34146341463414631</v>
      </c>
      <c r="M67" s="302">
        <v>0.22499999999999998</v>
      </c>
      <c r="N67" s="302">
        <v>0.22727272727272729</v>
      </c>
    </row>
    <row r="68" spans="2:14" outlineLevel="1">
      <c r="B68" t="s">
        <v>511</v>
      </c>
      <c r="C68" s="302">
        <v>0.125</v>
      </c>
      <c r="D68" s="302"/>
      <c r="E68" s="302"/>
      <c r="F68" s="302"/>
      <c r="G68" s="302"/>
      <c r="I68" t="s">
        <v>511</v>
      </c>
      <c r="J68" s="302">
        <v>0.48484848484848486</v>
      </c>
      <c r="K68" s="302">
        <v>0.25</v>
      </c>
      <c r="L68" s="302"/>
      <c r="M68" s="302"/>
      <c r="N68" s="302"/>
    </row>
    <row r="69" spans="2:14" outlineLevel="1">
      <c r="B69" t="s">
        <v>512</v>
      </c>
      <c r="C69" s="302"/>
      <c r="D69" s="302">
        <v>7.6923076923076872E-2</v>
      </c>
      <c r="E69" s="302">
        <v>8.333333333333337E-2</v>
      </c>
      <c r="F69" s="302">
        <v>0.15384615384615385</v>
      </c>
      <c r="G69" s="302">
        <v>0.17647058823529416</v>
      </c>
      <c r="I69" t="s">
        <v>512</v>
      </c>
      <c r="J69" s="302"/>
      <c r="K69" s="302"/>
      <c r="L69" s="302">
        <v>0.23076923076923073</v>
      </c>
      <c r="M69" s="302">
        <v>0.29166666666666663</v>
      </c>
      <c r="N69" s="302">
        <v>0.23076923076923073</v>
      </c>
    </row>
    <row r="70" spans="2:14" outlineLevel="1">
      <c r="B70" t="s">
        <v>513</v>
      </c>
      <c r="C70" s="302">
        <v>0</v>
      </c>
      <c r="D70" s="302">
        <v>0.11764705882352944</v>
      </c>
      <c r="E70" s="302">
        <v>0.1875</v>
      </c>
      <c r="F70" s="302">
        <v>7.4999999999999956E-2</v>
      </c>
      <c r="G70" s="302">
        <v>0.14814814814814814</v>
      </c>
      <c r="I70" t="s">
        <v>513</v>
      </c>
      <c r="J70" s="302">
        <v>0.3035714285714286</v>
      </c>
      <c r="K70" s="302">
        <v>0.12820512820512819</v>
      </c>
      <c r="L70" s="302">
        <v>0.29411764705882348</v>
      </c>
      <c r="M70" s="302">
        <v>0.25</v>
      </c>
      <c r="N70" s="302">
        <v>0.22499999999999998</v>
      </c>
    </row>
    <row r="71" spans="2:14" outlineLevel="1">
      <c r="B71" t="s">
        <v>490</v>
      </c>
      <c r="C71" s="302">
        <v>0.15730337078651691</v>
      </c>
      <c r="D71" s="302">
        <v>0.12631578947368416</v>
      </c>
      <c r="E71" s="302">
        <v>0.25</v>
      </c>
      <c r="F71" s="302">
        <v>0.23308270676691734</v>
      </c>
      <c r="G71" s="302">
        <v>0.19999999999999996</v>
      </c>
      <c r="I71" t="s">
        <v>490</v>
      </c>
      <c r="J71" s="302">
        <v>0.16101694915254239</v>
      </c>
      <c r="K71" s="302">
        <v>0.2808988764044944</v>
      </c>
      <c r="L71" s="302">
        <v>0.23157894736842111</v>
      </c>
      <c r="M71" s="302">
        <v>0.32380952380952377</v>
      </c>
      <c r="N71" s="302">
        <v>0.32330827067669177</v>
      </c>
    </row>
    <row r="72" spans="2:14" outlineLevel="1">
      <c r="B72" t="s">
        <v>514</v>
      </c>
      <c r="C72" s="302">
        <v>0.12195121951219512</v>
      </c>
      <c r="D72" s="302">
        <v>0.13888888888888884</v>
      </c>
      <c r="E72" s="302">
        <v>0.1558441558441559</v>
      </c>
      <c r="F72" s="302">
        <v>0.19999999999999996</v>
      </c>
      <c r="G72" s="302">
        <v>0.12790697674418605</v>
      </c>
      <c r="I72" t="s">
        <v>514</v>
      </c>
      <c r="J72" s="302">
        <v>0.33333333333333337</v>
      </c>
      <c r="K72" s="302">
        <v>0.29268292682926833</v>
      </c>
      <c r="L72" s="302">
        <v>0.29166666666666663</v>
      </c>
      <c r="M72" s="302">
        <v>0.27272727272727271</v>
      </c>
      <c r="N72" s="302">
        <v>0.30000000000000004</v>
      </c>
    </row>
    <row r="73" spans="2:14" outlineLevel="1">
      <c r="B73" t="s">
        <v>515</v>
      </c>
      <c r="C73" s="302">
        <v>0.34782608695652173</v>
      </c>
      <c r="D73" s="302">
        <v>0.33333333333333337</v>
      </c>
      <c r="E73" s="302">
        <v>0.54545454545454541</v>
      </c>
      <c r="F73" s="302">
        <v>0.5862068965517242</v>
      </c>
      <c r="G73" s="302">
        <v>0.46875</v>
      </c>
      <c r="I73" t="s">
        <v>515</v>
      </c>
      <c r="J73" s="302">
        <v>0.48484848484848486</v>
      </c>
      <c r="K73" s="302">
        <v>0.95652173913043481</v>
      </c>
      <c r="L73" s="302">
        <v>0.47916666666666663</v>
      </c>
      <c r="M73" s="302">
        <v>0.66666666666666674</v>
      </c>
      <c r="N73" s="302">
        <v>0.8</v>
      </c>
    </row>
    <row r="74" spans="2:14" outlineLevel="1">
      <c r="B74" t="s">
        <v>516</v>
      </c>
      <c r="C74" s="302">
        <v>0.18367346938775508</v>
      </c>
      <c r="D74" s="302">
        <v>0.34545454545454546</v>
      </c>
      <c r="E74" s="302">
        <v>0.2407407407407407</v>
      </c>
      <c r="F74" s="302">
        <v>0.26190476190476186</v>
      </c>
      <c r="G74" s="302">
        <v>0.37142857142857144</v>
      </c>
      <c r="I74" t="s">
        <v>516</v>
      </c>
      <c r="J74" s="302">
        <v>0.40350877192982459</v>
      </c>
      <c r="K74" s="302">
        <v>0.30612244897959184</v>
      </c>
      <c r="L74" s="302">
        <v>0.65454545454545454</v>
      </c>
      <c r="M74" s="302">
        <v>0.48148148148148151</v>
      </c>
      <c r="N74" s="302">
        <v>0.5</v>
      </c>
    </row>
    <row r="75" spans="2:14" outlineLevel="1">
      <c r="B75" t="s">
        <v>517</v>
      </c>
      <c r="C75" s="302">
        <v>0</v>
      </c>
      <c r="D75" s="302"/>
      <c r="E75" s="302"/>
      <c r="F75" s="302"/>
      <c r="G75" s="302"/>
      <c r="I75" t="s">
        <v>517</v>
      </c>
      <c r="J75" s="302"/>
      <c r="K75" s="302">
        <v>1</v>
      </c>
      <c r="L75" s="302"/>
      <c r="M75" s="302"/>
      <c r="N75" s="302"/>
    </row>
    <row r="76" spans="2:14" outlineLevel="1">
      <c r="B76" t="s">
        <v>518</v>
      </c>
      <c r="C76" s="302"/>
      <c r="D76" s="302"/>
      <c r="E76" s="302"/>
      <c r="F76" s="302"/>
      <c r="G76" s="302"/>
      <c r="I76" t="s">
        <v>518</v>
      </c>
      <c r="J76" s="302"/>
      <c r="K76" s="302"/>
      <c r="L76" s="302"/>
      <c r="M76" s="302"/>
      <c r="N76" s="302"/>
    </row>
    <row r="77" spans="2:14" outlineLevel="1">
      <c r="B77" t="s">
        <v>480</v>
      </c>
      <c r="C77" s="302">
        <v>1.2195121951219523E-2</v>
      </c>
      <c r="D77" s="302">
        <v>2.5000000000000022E-2</v>
      </c>
      <c r="E77" s="302">
        <v>3.703703703703709E-2</v>
      </c>
      <c r="F77" s="302">
        <v>2.4390243902439046E-2</v>
      </c>
      <c r="G77" s="302">
        <v>1.2195121951219523E-2</v>
      </c>
      <c r="I77" t="s">
        <v>480</v>
      </c>
      <c r="J77" s="302">
        <v>5.0000000000000044E-2</v>
      </c>
      <c r="K77" s="302">
        <v>1.2195121951219523E-2</v>
      </c>
      <c r="L77" s="302">
        <v>3.7499999999999978E-2</v>
      </c>
      <c r="M77" s="302">
        <v>3.703703703703709E-2</v>
      </c>
      <c r="N77" s="302">
        <v>4.8780487804878092E-2</v>
      </c>
    </row>
    <row r="78" spans="2:14" outlineLevel="1">
      <c r="B78" t="s">
        <v>519</v>
      </c>
      <c r="C78" s="302"/>
      <c r="D78" s="302"/>
      <c r="E78" s="302"/>
      <c r="F78" s="302"/>
      <c r="G78" s="302"/>
      <c r="I78" t="s">
        <v>519</v>
      </c>
      <c r="J78" s="302"/>
      <c r="K78" s="302"/>
      <c r="L78" s="302"/>
      <c r="M78" s="302"/>
      <c r="N78" s="302"/>
    </row>
    <row r="79" spans="2:14" outlineLevel="1">
      <c r="B79" t="s">
        <v>520</v>
      </c>
      <c r="C79" s="302">
        <v>0.11764705882352944</v>
      </c>
      <c r="D79" s="302">
        <v>0.10526315789473684</v>
      </c>
      <c r="E79" s="302">
        <v>0.1685393258426966</v>
      </c>
      <c r="F79" s="302">
        <v>0.19736842105263153</v>
      </c>
      <c r="G79" s="302">
        <v>0.24657534246575341</v>
      </c>
      <c r="I79" t="s">
        <v>520</v>
      </c>
      <c r="J79" s="302">
        <v>0.32894736842105265</v>
      </c>
      <c r="K79" s="302">
        <v>0.23529411764705888</v>
      </c>
      <c r="L79" s="302">
        <v>0.28947368421052633</v>
      </c>
      <c r="M79" s="302">
        <v>0.2471910112359551</v>
      </c>
      <c r="N79" s="302">
        <v>0.37662337662337664</v>
      </c>
    </row>
    <row r="80" spans="2:14" outlineLevel="1">
      <c r="B80" t="s">
        <v>481</v>
      </c>
      <c r="C80" s="302">
        <v>3.7974683544303778E-2</v>
      </c>
      <c r="D80" s="302">
        <v>3.7974683544303778E-2</v>
      </c>
      <c r="E80" s="302">
        <v>9.210526315789469E-2</v>
      </c>
      <c r="F80" s="302">
        <v>1.2987012987012991E-2</v>
      </c>
      <c r="G80" s="302">
        <v>8.6419753086419804E-2</v>
      </c>
      <c r="I80" t="s">
        <v>481</v>
      </c>
      <c r="J80" s="302">
        <v>0.1428571428571429</v>
      </c>
      <c r="K80" s="302">
        <v>7.5949367088607556E-2</v>
      </c>
      <c r="L80" s="302">
        <v>7.5949367088607556E-2</v>
      </c>
      <c r="M80" s="302">
        <v>0.10256410256410253</v>
      </c>
      <c r="N80" s="302">
        <v>0.30769230769230771</v>
      </c>
    </row>
    <row r="81" spans="2:14" outlineLevel="1">
      <c r="B81" t="s">
        <v>521</v>
      </c>
      <c r="C81" s="302">
        <v>6.3291139240506333E-2</v>
      </c>
      <c r="D81" s="302">
        <v>6.3291139240506333E-2</v>
      </c>
      <c r="E81" s="302">
        <v>0.17721518987341767</v>
      </c>
      <c r="F81" s="302">
        <v>0.16666666666666663</v>
      </c>
      <c r="G81" s="302">
        <v>8.8607594936708889E-2</v>
      </c>
      <c r="I81" t="s">
        <v>521</v>
      </c>
      <c r="J81" s="302">
        <v>0.16883116883116878</v>
      </c>
      <c r="K81" s="302">
        <v>0.12658227848101267</v>
      </c>
      <c r="L81" s="302">
        <v>0.13924050632911389</v>
      </c>
      <c r="M81" s="302">
        <v>0.22784810126582278</v>
      </c>
      <c r="N81" s="302">
        <v>0.25641025641025639</v>
      </c>
    </row>
    <row r="82" spans="2:14" outlineLevel="1">
      <c r="B82" t="s">
        <v>522</v>
      </c>
      <c r="C82" s="302">
        <v>0.19047619047619047</v>
      </c>
      <c r="D82" s="302">
        <v>0.30769230769230771</v>
      </c>
      <c r="E82" s="302">
        <v>0.33333333333333337</v>
      </c>
      <c r="F82" s="302">
        <v>0.30000000000000004</v>
      </c>
      <c r="G82" s="302">
        <v>0.33333333333333337</v>
      </c>
      <c r="I82" t="s">
        <v>522</v>
      </c>
      <c r="J82" s="302">
        <v>0.36363636363636365</v>
      </c>
      <c r="K82" s="302">
        <v>0.33333333333333337</v>
      </c>
      <c r="L82" s="302">
        <v>0.38461538461538458</v>
      </c>
      <c r="M82" s="302">
        <v>0.41666666666666663</v>
      </c>
      <c r="N82" s="302">
        <v>0.5</v>
      </c>
    </row>
    <row r="83" spans="2:14" outlineLevel="1">
      <c r="B83" t="s">
        <v>523</v>
      </c>
      <c r="C83" s="302">
        <v>0.31999999999999995</v>
      </c>
      <c r="D83" s="302">
        <v>0.17777777777777781</v>
      </c>
      <c r="E83" s="302">
        <v>0.36</v>
      </c>
      <c r="F83" s="302">
        <v>0.15789473684210531</v>
      </c>
      <c r="G83" s="302">
        <v>0.15384615384615385</v>
      </c>
      <c r="I83" t="s">
        <v>523</v>
      </c>
      <c r="J83" s="302">
        <v>0.49315068493150682</v>
      </c>
      <c r="K83" s="302">
        <v>0.42000000000000004</v>
      </c>
      <c r="L83" s="302">
        <v>0.33333333333333337</v>
      </c>
      <c r="M83" s="302">
        <v>0.41666666666666663</v>
      </c>
      <c r="N83" s="302">
        <v>0.33333333333333337</v>
      </c>
    </row>
    <row r="84" spans="2:14" outlineLevel="1">
      <c r="B84" t="s">
        <v>524</v>
      </c>
      <c r="C84" s="302"/>
      <c r="D84" s="302"/>
      <c r="E84" s="302"/>
      <c r="F84" s="302"/>
      <c r="G84" s="302"/>
      <c r="I84" t="s">
        <v>524</v>
      </c>
      <c r="J84" s="302"/>
      <c r="K84" s="302"/>
      <c r="L84" s="302"/>
      <c r="M84" s="302"/>
      <c r="N84" s="302"/>
    </row>
    <row r="85" spans="2:14" outlineLevel="1">
      <c r="B85" t="s">
        <v>525</v>
      </c>
      <c r="C85" s="302">
        <v>0.25</v>
      </c>
      <c r="D85" s="302">
        <v>0.26923076923076927</v>
      </c>
      <c r="E85" s="302">
        <v>0.34615384615384615</v>
      </c>
      <c r="F85" s="302">
        <v>0.3571428571428571</v>
      </c>
      <c r="G85" s="302">
        <v>0.11111111111111116</v>
      </c>
      <c r="I85" t="s">
        <v>525</v>
      </c>
      <c r="J85" s="302">
        <v>0.31999999999999995</v>
      </c>
      <c r="K85" s="302">
        <v>0.4375</v>
      </c>
      <c r="L85" s="302">
        <v>0.34615384615384615</v>
      </c>
      <c r="M85" s="302">
        <v>0.54166666666666674</v>
      </c>
      <c r="N85" s="302">
        <v>0.5625</v>
      </c>
    </row>
    <row r="86" spans="2:14" outlineLevel="1">
      <c r="B86" t="s">
        <v>526</v>
      </c>
      <c r="C86" s="302">
        <v>4.6511627906976716E-2</v>
      </c>
      <c r="D86" s="302">
        <v>0.23076923076923073</v>
      </c>
      <c r="E86" s="302">
        <v>0.15384615384615385</v>
      </c>
      <c r="F86" s="302">
        <v>0.1428571428571429</v>
      </c>
      <c r="G86" s="302">
        <v>0.1428571428571429</v>
      </c>
      <c r="I86" t="s">
        <v>526</v>
      </c>
      <c r="J86" s="302">
        <v>0.2142857142857143</v>
      </c>
      <c r="K86" s="302">
        <v>0.23255813953488369</v>
      </c>
      <c r="L86" s="302">
        <v>0.38461538461538458</v>
      </c>
      <c r="M86" s="302">
        <v>0.19230769230769229</v>
      </c>
      <c r="N86" s="302">
        <v>0.3214285714285714</v>
      </c>
    </row>
    <row r="87" spans="2:14" outlineLevel="1">
      <c r="B87" t="s">
        <v>527</v>
      </c>
      <c r="C87" s="302">
        <v>9.9999999999999978E-2</v>
      </c>
      <c r="D87" s="302">
        <v>7.1428571428571397E-2</v>
      </c>
      <c r="E87" s="302">
        <v>6.8181818181818232E-2</v>
      </c>
      <c r="F87" s="302">
        <v>8.7301587301587324E-2</v>
      </c>
      <c r="G87" s="302">
        <v>5.1851851851851816E-2</v>
      </c>
      <c r="I87" t="s">
        <v>527</v>
      </c>
      <c r="J87" s="302">
        <v>0.18627450980392157</v>
      </c>
      <c r="K87" s="302">
        <v>0.16000000000000003</v>
      </c>
      <c r="L87" s="302">
        <v>0.18367346938775508</v>
      </c>
      <c r="M87" s="302">
        <v>9.8484848484848508E-2</v>
      </c>
      <c r="N87" s="302">
        <v>0.11904761904761907</v>
      </c>
    </row>
    <row r="88" spans="2:14" outlineLevel="1">
      <c r="B88" t="s">
        <v>528</v>
      </c>
      <c r="C88" s="302">
        <v>7.8947368421052655E-2</v>
      </c>
      <c r="D88" s="302">
        <v>9.722222222222221E-2</v>
      </c>
      <c r="E88" s="302">
        <v>9.9999999999999978E-2</v>
      </c>
      <c r="F88" s="302">
        <v>9.7560975609756073E-2</v>
      </c>
      <c r="G88" s="302">
        <v>5.3763440860215006E-2</v>
      </c>
      <c r="I88" t="s">
        <v>528</v>
      </c>
      <c r="J88" s="302">
        <v>0.14666666666666661</v>
      </c>
      <c r="K88" s="302">
        <v>0.17105263157894735</v>
      </c>
      <c r="L88" s="302">
        <v>0.20833333333333337</v>
      </c>
      <c r="M88" s="302">
        <v>0.1428571428571429</v>
      </c>
      <c r="N88" s="302">
        <v>0.15853658536585369</v>
      </c>
    </row>
    <row r="89" spans="2:14" outlineLevel="1">
      <c r="B89" t="s">
        <v>529</v>
      </c>
      <c r="C89" s="302">
        <v>0.17500000000000004</v>
      </c>
      <c r="D89" s="302">
        <v>0.22857142857142854</v>
      </c>
      <c r="E89" s="302">
        <v>0.24637681159420288</v>
      </c>
      <c r="F89" s="302">
        <v>0.27027027027027029</v>
      </c>
      <c r="G89" s="302">
        <v>0.2407407407407407</v>
      </c>
      <c r="I89" t="s">
        <v>529</v>
      </c>
      <c r="J89" s="302">
        <v>0.47619047619047616</v>
      </c>
      <c r="K89" s="302">
        <v>0.28749999999999998</v>
      </c>
      <c r="L89" s="302">
        <v>0.4</v>
      </c>
      <c r="M89" s="302">
        <v>0.38235294117647056</v>
      </c>
      <c r="N89" s="302">
        <v>0.36486486486486491</v>
      </c>
    </row>
    <row r="90" spans="2:14" outlineLevel="1">
      <c r="B90" t="s">
        <v>530</v>
      </c>
      <c r="C90" s="302">
        <v>0.34285714285714286</v>
      </c>
      <c r="D90" s="302">
        <v>0.15625</v>
      </c>
      <c r="E90" s="302">
        <v>0.31578947368421051</v>
      </c>
      <c r="F90" s="302">
        <v>8.333333333333337E-2</v>
      </c>
      <c r="G90" s="302">
        <v>0.1071428571428571</v>
      </c>
      <c r="I90" t="s">
        <v>530</v>
      </c>
      <c r="J90" s="302">
        <v>0.52941176470588236</v>
      </c>
      <c r="K90" s="302">
        <v>0.31428571428571428</v>
      </c>
      <c r="L90" s="302">
        <v>0.40625</v>
      </c>
      <c r="M90" s="302">
        <v>0.47368421052631582</v>
      </c>
      <c r="N90" s="302">
        <v>0.25</v>
      </c>
    </row>
    <row r="91" spans="2:14" outlineLevel="1">
      <c r="B91" t="s">
        <v>482</v>
      </c>
      <c r="C91" s="302">
        <v>0.12903225806451613</v>
      </c>
      <c r="D91" s="302">
        <v>7.9365079365079416E-2</v>
      </c>
      <c r="E91" s="302">
        <v>0.15384615384615385</v>
      </c>
      <c r="F91" s="302">
        <v>0.1095890410958904</v>
      </c>
      <c r="G91" s="302">
        <v>7.7922077922077948E-2</v>
      </c>
      <c r="I91" t="s">
        <v>482</v>
      </c>
      <c r="J91" s="302">
        <v>0.1875</v>
      </c>
      <c r="K91" s="302">
        <v>0.22580645161290325</v>
      </c>
      <c r="L91" s="302">
        <v>0.15873015873015872</v>
      </c>
      <c r="M91" s="302">
        <v>0.27692307692307694</v>
      </c>
      <c r="N91" s="302">
        <v>0.20547945205479456</v>
      </c>
    </row>
    <row r="92" spans="2:14" outlineLevel="1">
      <c r="B92" t="s">
        <v>531</v>
      </c>
      <c r="C92" s="302">
        <v>5.6818181818181768E-2</v>
      </c>
      <c r="D92" s="302">
        <v>0.13978494623655913</v>
      </c>
      <c r="E92" s="302">
        <v>0.189873417721519</v>
      </c>
      <c r="F92" s="302">
        <v>0.1875</v>
      </c>
      <c r="G92" s="302">
        <v>0.13580246913580252</v>
      </c>
      <c r="I92" t="s">
        <v>531</v>
      </c>
      <c r="J92" s="302">
        <v>9.3023255813953543E-2</v>
      </c>
      <c r="K92" s="302">
        <v>0.17045454545454541</v>
      </c>
      <c r="L92" s="302">
        <v>0.20430107526881724</v>
      </c>
      <c r="M92" s="302">
        <v>0.26582278481012656</v>
      </c>
      <c r="N92" s="302">
        <v>0.3125</v>
      </c>
    </row>
  </sheetData>
  <mergeCells count="1">
    <mergeCell ref="I18:N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3CE8-BAE5-4F21-8678-6D767839DE1A}">
  <dimension ref="A1:P88"/>
  <sheetViews>
    <sheetView workbookViewId="0">
      <selection activeCell="B6" sqref="B6"/>
    </sheetView>
  </sheetViews>
  <sheetFormatPr defaultColWidth="11.42578125" defaultRowHeight="15" customHeight="1"/>
  <cols>
    <col min="2" max="2" width="36.5703125" bestFit="1" customWidth="1"/>
    <col min="13" max="13" width="11.85546875" bestFit="1" customWidth="1"/>
    <col min="15" max="15" width="36.5703125" bestFit="1" customWidth="1"/>
  </cols>
  <sheetData>
    <row r="1" spans="1:16" ht="14.45">
      <c r="A1" s="13"/>
      <c r="B1" s="13"/>
      <c r="C1" s="13"/>
      <c r="D1" s="13"/>
      <c r="E1" s="13"/>
      <c r="F1" s="13"/>
      <c r="G1" s="13"/>
      <c r="H1" s="13"/>
      <c r="I1" s="13"/>
      <c r="J1" s="13"/>
      <c r="K1" s="13"/>
      <c r="L1" s="13"/>
      <c r="M1" s="13"/>
      <c r="N1" s="13"/>
      <c r="O1" s="13"/>
    </row>
    <row r="2" spans="1:16" ht="18">
      <c r="A2" s="13"/>
      <c r="B2" s="68" t="s">
        <v>532</v>
      </c>
      <c r="C2" s="38"/>
      <c r="D2" s="38"/>
      <c r="E2" s="39" t="s">
        <v>355</v>
      </c>
      <c r="F2" s="39" t="s">
        <v>355</v>
      </c>
      <c r="G2" s="39" t="s">
        <v>355</v>
      </c>
      <c r="H2" s="39" t="s">
        <v>355</v>
      </c>
      <c r="I2" s="39" t="s">
        <v>355</v>
      </c>
      <c r="J2" s="39" t="s">
        <v>355</v>
      </c>
      <c r="K2" s="39" t="s">
        <v>355</v>
      </c>
      <c r="L2" s="39" t="s">
        <v>355</v>
      </c>
      <c r="M2" s="40" t="s">
        <v>355</v>
      </c>
      <c r="N2" s="41"/>
      <c r="O2" s="13"/>
    </row>
    <row r="3" spans="1:16" ht="14.45">
      <c r="B3" s="69" t="s">
        <v>533</v>
      </c>
      <c r="C3" s="40"/>
      <c r="D3" s="40"/>
      <c r="E3" s="39" t="s">
        <v>355</v>
      </c>
      <c r="F3" s="39" t="s">
        <v>355</v>
      </c>
      <c r="G3" s="39" t="s">
        <v>355</v>
      </c>
      <c r="H3" s="39" t="s">
        <v>355</v>
      </c>
      <c r="I3" s="39" t="s">
        <v>355</v>
      </c>
      <c r="J3" s="39" t="s">
        <v>355</v>
      </c>
      <c r="K3" s="39" t="s">
        <v>355</v>
      </c>
      <c r="L3" s="39" t="s">
        <v>355</v>
      </c>
      <c r="M3" s="40" t="s">
        <v>355</v>
      </c>
      <c r="N3" s="41"/>
    </row>
    <row r="4" spans="1:16" ht="14.45">
      <c r="B4" s="69"/>
      <c r="C4" s="40"/>
      <c r="D4" s="40"/>
      <c r="E4" s="39"/>
      <c r="F4" s="39"/>
      <c r="G4" s="39"/>
      <c r="H4" s="39"/>
      <c r="I4" s="39"/>
      <c r="J4" s="39"/>
      <c r="K4" s="39"/>
      <c r="L4" s="39"/>
      <c r="M4" s="40"/>
      <c r="N4" s="41"/>
    </row>
    <row r="5" spans="1:16" ht="14.45">
      <c r="B5" s="337" t="s">
        <v>534</v>
      </c>
      <c r="C5" s="337"/>
      <c r="D5" s="40"/>
      <c r="E5" s="39"/>
      <c r="F5" s="39"/>
      <c r="G5" s="39"/>
      <c r="H5" s="39"/>
      <c r="I5" s="39"/>
      <c r="J5" s="39"/>
      <c r="K5" s="39"/>
      <c r="L5" s="39"/>
      <c r="M5" s="40"/>
      <c r="N5" s="41"/>
    </row>
    <row r="6" spans="1:16" ht="14.45">
      <c r="B6" s="69" t="s">
        <v>355</v>
      </c>
      <c r="C6" s="39" t="s">
        <v>355</v>
      </c>
      <c r="D6" s="39" t="s">
        <v>355</v>
      </c>
      <c r="E6" s="39" t="s">
        <v>355</v>
      </c>
      <c r="F6" s="39" t="s">
        <v>355</v>
      </c>
      <c r="G6" s="39" t="s">
        <v>355</v>
      </c>
      <c r="H6" s="39" t="s">
        <v>355</v>
      </c>
      <c r="I6" s="39" t="s">
        <v>355</v>
      </c>
      <c r="J6" s="39" t="s">
        <v>355</v>
      </c>
      <c r="K6" s="39" t="s">
        <v>355</v>
      </c>
      <c r="L6" s="39" t="s">
        <v>355</v>
      </c>
      <c r="M6" s="40" t="s">
        <v>355</v>
      </c>
      <c r="N6" s="41"/>
    </row>
    <row r="7" spans="1:16" ht="14.45">
      <c r="B7" s="69" t="s">
        <v>535</v>
      </c>
      <c r="C7" s="39" t="s">
        <v>355</v>
      </c>
      <c r="D7" s="39" t="s">
        <v>355</v>
      </c>
      <c r="E7" s="39" t="s">
        <v>355</v>
      </c>
      <c r="F7" s="39" t="s">
        <v>355</v>
      </c>
      <c r="G7" s="39" t="s">
        <v>355</v>
      </c>
      <c r="H7" s="41"/>
      <c r="I7" s="39" t="s">
        <v>355</v>
      </c>
      <c r="J7" s="39" t="s">
        <v>355</v>
      </c>
      <c r="K7" s="42">
        <v>39200</v>
      </c>
      <c r="L7" s="39" t="s">
        <v>355</v>
      </c>
      <c r="M7" s="40" t="s">
        <v>355</v>
      </c>
      <c r="N7" s="41"/>
    </row>
    <row r="8" spans="1:16" ht="14.45">
      <c r="B8" s="463" t="s">
        <v>536</v>
      </c>
      <c r="C8" s="473" t="s">
        <v>537</v>
      </c>
      <c r="D8" s="474"/>
      <c r="E8" s="475" t="s">
        <v>538</v>
      </c>
      <c r="F8" s="465" t="s">
        <v>539</v>
      </c>
      <c r="G8" s="465" t="s">
        <v>540</v>
      </c>
      <c r="H8" s="461" t="s">
        <v>541</v>
      </c>
      <c r="I8" s="462"/>
      <c r="J8" s="461" t="s">
        <v>542</v>
      </c>
      <c r="K8" s="462"/>
      <c r="L8" s="475" t="s">
        <v>543</v>
      </c>
      <c r="M8" s="475" t="s">
        <v>544</v>
      </c>
      <c r="N8" s="475" t="s">
        <v>545</v>
      </c>
      <c r="O8" s="475" t="s">
        <v>546</v>
      </c>
      <c r="P8" s="475" t="s">
        <v>547</v>
      </c>
    </row>
    <row r="9" spans="1:16" ht="14.45">
      <c r="B9" s="464"/>
      <c r="C9" s="43" t="s">
        <v>548</v>
      </c>
      <c r="D9" s="43" t="s">
        <v>549</v>
      </c>
      <c r="E9" s="476"/>
      <c r="F9" s="466"/>
      <c r="G9" s="466"/>
      <c r="H9" s="44" t="s">
        <v>265</v>
      </c>
      <c r="I9" s="45" t="s">
        <v>226</v>
      </c>
      <c r="J9" s="44" t="s">
        <v>265</v>
      </c>
      <c r="K9" s="45" t="s">
        <v>226</v>
      </c>
      <c r="L9" s="476"/>
      <c r="M9" s="476"/>
      <c r="N9" s="476"/>
      <c r="O9" s="476"/>
      <c r="P9" s="476"/>
    </row>
    <row r="10" spans="1:16" ht="14.45">
      <c r="B10" s="70" t="s">
        <v>550</v>
      </c>
      <c r="C10" s="56" t="s">
        <v>355</v>
      </c>
      <c r="D10" s="46" t="s">
        <v>355</v>
      </c>
      <c r="E10" s="46" t="s">
        <v>355</v>
      </c>
      <c r="F10" s="46" t="s">
        <v>355</v>
      </c>
      <c r="G10" s="46" t="s">
        <v>355</v>
      </c>
      <c r="H10" s="46" t="s">
        <v>355</v>
      </c>
      <c r="I10" s="46" t="s">
        <v>355</v>
      </c>
      <c r="J10" s="46" t="s">
        <v>355</v>
      </c>
      <c r="K10" s="46" t="s">
        <v>355</v>
      </c>
      <c r="L10" s="46" t="s">
        <v>355</v>
      </c>
      <c r="M10" s="47" t="s">
        <v>355</v>
      </c>
      <c r="N10" s="41"/>
    </row>
    <row r="11" spans="1:16" ht="26.1">
      <c r="B11" s="75" t="s">
        <v>551</v>
      </c>
      <c r="C11" s="79">
        <v>41261</v>
      </c>
      <c r="D11" s="48">
        <v>46891</v>
      </c>
      <c r="E11" s="49" t="s">
        <v>552</v>
      </c>
      <c r="F11" s="49">
        <v>180</v>
      </c>
      <c r="G11" s="49">
        <v>144</v>
      </c>
      <c r="H11" s="49">
        <v>385.29599999999999</v>
      </c>
      <c r="I11" s="50">
        <v>15104</v>
      </c>
      <c r="J11" s="50">
        <v>12932</v>
      </c>
      <c r="K11" s="50">
        <v>506916</v>
      </c>
      <c r="L11" s="49" t="s">
        <v>553</v>
      </c>
      <c r="M11" s="46" t="s">
        <v>554</v>
      </c>
      <c r="N11" s="51" t="s">
        <v>555</v>
      </c>
    </row>
    <row r="12" spans="1:16" ht="26.1">
      <c r="B12" s="75" t="s">
        <v>556</v>
      </c>
      <c r="C12" s="79">
        <v>41261</v>
      </c>
      <c r="D12" s="48">
        <v>46891</v>
      </c>
      <c r="E12" s="49" t="s">
        <v>557</v>
      </c>
      <c r="F12" s="49">
        <v>180</v>
      </c>
      <c r="G12" s="49">
        <v>144</v>
      </c>
      <c r="H12" s="49">
        <v>345.70699999999999</v>
      </c>
      <c r="I12" s="50">
        <v>13552</v>
      </c>
      <c r="J12" s="50">
        <v>11603</v>
      </c>
      <c r="K12" s="50">
        <v>454831</v>
      </c>
      <c r="L12" s="49" t="s">
        <v>558</v>
      </c>
      <c r="M12" s="46" t="s">
        <v>554</v>
      </c>
      <c r="N12" s="52" t="s">
        <v>555</v>
      </c>
    </row>
    <row r="13" spans="1:16" ht="14.45">
      <c r="B13" s="70" t="s">
        <v>559</v>
      </c>
      <c r="C13" s="56" t="s">
        <v>355</v>
      </c>
      <c r="D13" s="46" t="s">
        <v>355</v>
      </c>
      <c r="E13" s="46" t="s">
        <v>355</v>
      </c>
      <c r="F13" s="46" t="s">
        <v>355</v>
      </c>
      <c r="G13" s="46" t="s">
        <v>355</v>
      </c>
      <c r="H13" s="46" t="s">
        <v>355</v>
      </c>
      <c r="I13" s="46" t="s">
        <v>355</v>
      </c>
      <c r="J13" s="46" t="s">
        <v>355</v>
      </c>
      <c r="K13" s="46" t="s">
        <v>355</v>
      </c>
      <c r="L13" s="46" t="s">
        <v>355</v>
      </c>
      <c r="M13" s="47" t="s">
        <v>355</v>
      </c>
      <c r="N13" s="41"/>
    </row>
    <row r="14" spans="1:16" ht="43.5">
      <c r="B14" s="75" t="s">
        <v>560</v>
      </c>
      <c r="C14" s="79">
        <v>40563</v>
      </c>
      <c r="D14" s="48">
        <v>46063</v>
      </c>
      <c r="E14" s="49" t="s">
        <v>561</v>
      </c>
      <c r="F14" s="49">
        <v>180</v>
      </c>
      <c r="G14" s="49">
        <v>172</v>
      </c>
      <c r="H14" s="49">
        <v>980.33</v>
      </c>
      <c r="I14" s="50">
        <v>38429</v>
      </c>
      <c r="J14" s="50">
        <v>7718</v>
      </c>
      <c r="K14" s="50">
        <v>302557</v>
      </c>
      <c r="L14" s="49" t="s">
        <v>562</v>
      </c>
      <c r="M14" s="46" t="s">
        <v>563</v>
      </c>
      <c r="N14" s="51" t="s">
        <v>555</v>
      </c>
      <c r="O14" s="327" t="s">
        <v>564</v>
      </c>
    </row>
    <row r="15" spans="1:16" ht="26.1">
      <c r="B15" s="75" t="s">
        <v>565</v>
      </c>
      <c r="C15" s="79">
        <v>45411</v>
      </c>
      <c r="D15" s="48">
        <v>49765</v>
      </c>
      <c r="E15" s="49" t="s">
        <v>566</v>
      </c>
      <c r="F15" s="49">
        <v>138</v>
      </c>
      <c r="G15" s="49">
        <v>8</v>
      </c>
      <c r="H15" s="53">
        <v>1137.73</v>
      </c>
      <c r="I15" s="50">
        <v>44599</v>
      </c>
      <c r="J15" s="50">
        <v>106280</v>
      </c>
      <c r="K15" s="50">
        <v>4166193</v>
      </c>
      <c r="L15" s="49" t="s">
        <v>567</v>
      </c>
      <c r="M15" s="46" t="s">
        <v>568</v>
      </c>
      <c r="N15" s="52" t="s">
        <v>555</v>
      </c>
      <c r="O15" s="328" t="s">
        <v>569</v>
      </c>
    </row>
    <row r="16" spans="1:16" ht="14.45">
      <c r="B16" s="71" t="s">
        <v>570</v>
      </c>
      <c r="C16" s="56" t="s">
        <v>355</v>
      </c>
      <c r="D16" s="46" t="s">
        <v>355</v>
      </c>
      <c r="E16" s="46" t="s">
        <v>355</v>
      </c>
      <c r="F16" s="46" t="s">
        <v>0</v>
      </c>
      <c r="G16" s="46" t="s">
        <v>355</v>
      </c>
      <c r="H16" s="46" t="s">
        <v>355</v>
      </c>
      <c r="I16" s="46" t="s">
        <v>355</v>
      </c>
      <c r="J16" s="46" t="s">
        <v>355</v>
      </c>
      <c r="K16" s="46" t="s">
        <v>355</v>
      </c>
      <c r="L16" s="46" t="s">
        <v>355</v>
      </c>
      <c r="M16" s="47" t="s">
        <v>355</v>
      </c>
      <c r="N16" s="41"/>
    </row>
    <row r="17" spans="2:15" ht="43.5">
      <c r="B17" s="75" t="s">
        <v>571</v>
      </c>
      <c r="C17" s="79">
        <v>42731</v>
      </c>
      <c r="D17" s="48">
        <v>46353</v>
      </c>
      <c r="E17" s="49" t="s">
        <v>572</v>
      </c>
      <c r="F17" s="49">
        <v>120</v>
      </c>
      <c r="G17" s="49">
        <v>96</v>
      </c>
      <c r="H17" s="49">
        <v>449.51</v>
      </c>
      <c r="I17" s="50">
        <v>17621</v>
      </c>
      <c r="J17" s="50">
        <v>8091</v>
      </c>
      <c r="K17" s="50">
        <v>317173</v>
      </c>
      <c r="L17" s="49" t="s">
        <v>553</v>
      </c>
      <c r="M17" s="46" t="s">
        <v>573</v>
      </c>
      <c r="N17" s="51" t="s">
        <v>555</v>
      </c>
      <c r="O17" s="327" t="s">
        <v>574</v>
      </c>
    </row>
    <row r="18" spans="2:15" ht="38.450000000000003">
      <c r="B18" s="75" t="s">
        <v>575</v>
      </c>
      <c r="C18" s="79">
        <v>42731</v>
      </c>
      <c r="D18" s="48">
        <v>46353</v>
      </c>
      <c r="E18" s="49" t="s">
        <v>576</v>
      </c>
      <c r="F18" s="49">
        <v>120</v>
      </c>
      <c r="G18" s="49">
        <v>96</v>
      </c>
      <c r="H18" s="49">
        <v>499.45</v>
      </c>
      <c r="I18" s="50">
        <v>19579</v>
      </c>
      <c r="J18" s="50">
        <v>8990</v>
      </c>
      <c r="K18" s="50">
        <v>352414</v>
      </c>
      <c r="L18" s="49" t="s">
        <v>577</v>
      </c>
      <c r="M18" s="46" t="s">
        <v>573</v>
      </c>
      <c r="N18" s="52" t="s">
        <v>555</v>
      </c>
      <c r="O18" s="328" t="s">
        <v>578</v>
      </c>
    </row>
    <row r="19" spans="2:15" ht="38.450000000000003">
      <c r="B19" s="75" t="s">
        <v>579</v>
      </c>
      <c r="C19" s="79">
        <v>43742</v>
      </c>
      <c r="D19" s="48">
        <v>47364</v>
      </c>
      <c r="E19" s="49" t="s">
        <v>580</v>
      </c>
      <c r="F19" s="49">
        <v>120</v>
      </c>
      <c r="G19" s="49">
        <v>63</v>
      </c>
      <c r="H19" s="53">
        <v>1250.6300000000001</v>
      </c>
      <c r="I19" s="50">
        <v>49025</v>
      </c>
      <c r="J19" s="50">
        <v>63782</v>
      </c>
      <c r="K19" s="50">
        <v>2500262</v>
      </c>
      <c r="L19" s="49" t="s">
        <v>581</v>
      </c>
      <c r="M19" s="46" t="s">
        <v>582</v>
      </c>
      <c r="N19" s="52" t="s">
        <v>555</v>
      </c>
    </row>
    <row r="20" spans="2:15" ht="29.1">
      <c r="B20" s="75" t="s">
        <v>583</v>
      </c>
      <c r="C20" s="79">
        <v>45443</v>
      </c>
      <c r="D20" s="48">
        <v>49794</v>
      </c>
      <c r="E20" s="49" t="s">
        <v>584</v>
      </c>
      <c r="F20" s="49">
        <v>138</v>
      </c>
      <c r="G20" s="49">
        <v>7</v>
      </c>
      <c r="H20" s="53">
        <v>1200.31</v>
      </c>
      <c r="I20" s="50">
        <v>47052</v>
      </c>
      <c r="J20" s="50">
        <v>117127</v>
      </c>
      <c r="K20" s="50">
        <v>4591371</v>
      </c>
      <c r="L20" s="49" t="s">
        <v>567</v>
      </c>
      <c r="M20" s="46" t="s">
        <v>585</v>
      </c>
      <c r="N20" s="52" t="s">
        <v>555</v>
      </c>
      <c r="O20" s="336" t="s">
        <v>586</v>
      </c>
    </row>
    <row r="21" spans="2:15" ht="14.45">
      <c r="B21" s="55"/>
      <c r="C21" s="56"/>
      <c r="D21" s="56"/>
      <c r="E21" s="55"/>
      <c r="F21" s="55"/>
      <c r="G21" s="55"/>
      <c r="H21" s="55"/>
      <c r="I21" s="55"/>
      <c r="J21" s="55"/>
      <c r="K21" s="55"/>
      <c r="L21" s="55"/>
      <c r="M21" s="56"/>
      <c r="N21" s="41"/>
    </row>
    <row r="22" spans="2:15" ht="14.45">
      <c r="B22" s="55"/>
      <c r="C22" s="56"/>
      <c r="D22" s="56"/>
      <c r="E22" s="55"/>
      <c r="F22" s="55"/>
      <c r="G22" s="55"/>
      <c r="H22" s="55"/>
      <c r="I22" s="55"/>
      <c r="J22" s="55"/>
      <c r="K22" s="55"/>
      <c r="L22" s="55"/>
      <c r="M22" s="56"/>
      <c r="N22" s="41"/>
    </row>
    <row r="23" spans="2:15" ht="14.45">
      <c r="B23" s="69" t="s">
        <v>587</v>
      </c>
      <c r="C23" s="56"/>
      <c r="D23" s="56"/>
      <c r="E23" s="56"/>
      <c r="F23" s="56"/>
      <c r="G23" s="56"/>
      <c r="H23" s="56"/>
      <c r="I23" s="56"/>
      <c r="J23" s="56"/>
      <c r="K23" s="56"/>
      <c r="L23" s="56"/>
      <c r="M23" s="55"/>
      <c r="N23" s="41"/>
    </row>
    <row r="24" spans="2:15" ht="14.45">
      <c r="B24" s="453" t="s">
        <v>536</v>
      </c>
      <c r="C24" s="477" t="s">
        <v>537</v>
      </c>
      <c r="D24" s="478"/>
      <c r="E24" s="479" t="s">
        <v>538</v>
      </c>
      <c r="F24" s="455" t="s">
        <v>539</v>
      </c>
      <c r="G24" s="459" t="s">
        <v>540</v>
      </c>
      <c r="H24" s="457" t="s">
        <v>541</v>
      </c>
      <c r="I24" s="458"/>
      <c r="J24" s="457" t="s">
        <v>542</v>
      </c>
      <c r="K24" s="458"/>
      <c r="L24" s="480" t="s">
        <v>543</v>
      </c>
      <c r="M24" s="55"/>
      <c r="N24" s="41"/>
    </row>
    <row r="25" spans="2:15" ht="14.45">
      <c r="B25" s="454"/>
      <c r="C25" s="57" t="s">
        <v>548</v>
      </c>
      <c r="D25" s="57" t="s">
        <v>549</v>
      </c>
      <c r="E25" s="481"/>
      <c r="F25" s="456"/>
      <c r="G25" s="460"/>
      <c r="H25" s="58" t="s">
        <v>265</v>
      </c>
      <c r="I25" s="59" t="s">
        <v>226</v>
      </c>
      <c r="J25" s="58" t="s">
        <v>265</v>
      </c>
      <c r="K25" s="59" t="s">
        <v>226</v>
      </c>
      <c r="L25" s="482"/>
      <c r="M25" s="55"/>
      <c r="N25" s="41"/>
    </row>
    <row r="26" spans="2:15" ht="14.45">
      <c r="B26" s="71" t="s">
        <v>588</v>
      </c>
      <c r="C26" s="54"/>
      <c r="D26" s="54"/>
      <c r="E26" s="46" t="s">
        <v>355</v>
      </c>
      <c r="F26" s="46" t="s">
        <v>355</v>
      </c>
      <c r="G26" s="46" t="s">
        <v>355</v>
      </c>
      <c r="H26" s="46" t="s">
        <v>355</v>
      </c>
      <c r="I26" s="46" t="s">
        <v>355</v>
      </c>
      <c r="J26" s="46" t="s">
        <v>355</v>
      </c>
      <c r="K26" s="46" t="s">
        <v>355</v>
      </c>
      <c r="L26" s="46" t="s">
        <v>355</v>
      </c>
      <c r="M26" s="55"/>
      <c r="N26" s="41"/>
    </row>
    <row r="27" spans="2:15" ht="26.1">
      <c r="B27" s="75" t="s">
        <v>589</v>
      </c>
      <c r="C27" s="78">
        <v>41823</v>
      </c>
      <c r="D27" s="78">
        <v>47302</v>
      </c>
      <c r="E27" s="60" t="s">
        <v>590</v>
      </c>
      <c r="F27" s="49">
        <v>181</v>
      </c>
      <c r="G27" s="49">
        <v>132</v>
      </c>
      <c r="H27" s="53">
        <v>1737</v>
      </c>
      <c r="I27" s="50">
        <v>68090</v>
      </c>
      <c r="J27" s="50">
        <v>77009</v>
      </c>
      <c r="K27" s="50">
        <v>3018753</v>
      </c>
      <c r="L27" s="49" t="s">
        <v>591</v>
      </c>
      <c r="M27" s="55"/>
      <c r="N27" s="41"/>
    </row>
    <row r="28" spans="2:15" ht="14.45">
      <c r="B28" s="71" t="s">
        <v>570</v>
      </c>
      <c r="C28" s="56" t="s">
        <v>355</v>
      </c>
      <c r="D28" s="56" t="s">
        <v>355</v>
      </c>
      <c r="E28" s="61" t="s">
        <v>355</v>
      </c>
      <c r="F28" s="46" t="s">
        <v>355</v>
      </c>
      <c r="G28" s="46" t="s">
        <v>355</v>
      </c>
      <c r="H28" s="62" t="s">
        <v>355</v>
      </c>
      <c r="I28" s="49" t="s">
        <v>355</v>
      </c>
      <c r="J28" s="49" t="s">
        <v>355</v>
      </c>
      <c r="K28" s="46" t="s">
        <v>355</v>
      </c>
      <c r="L28" s="46" t="s">
        <v>355</v>
      </c>
      <c r="M28" s="55"/>
      <c r="N28" s="41"/>
    </row>
    <row r="29" spans="2:15" ht="26.1">
      <c r="B29" s="75" t="s">
        <v>592</v>
      </c>
      <c r="C29" s="79">
        <v>42731</v>
      </c>
      <c r="D29" s="79">
        <v>47659</v>
      </c>
      <c r="E29" s="60" t="s">
        <v>593</v>
      </c>
      <c r="F29" s="49">
        <v>181</v>
      </c>
      <c r="G29" s="49">
        <v>120</v>
      </c>
      <c r="H29" s="50">
        <v>3477</v>
      </c>
      <c r="I29" s="50">
        <v>136308</v>
      </c>
      <c r="J29" s="50">
        <v>197898</v>
      </c>
      <c r="K29" s="50">
        <v>7757588</v>
      </c>
      <c r="L29" s="49" t="s">
        <v>594</v>
      </c>
      <c r="M29" s="55"/>
      <c r="N29" s="41"/>
    </row>
    <row r="30" spans="2:15" ht="26.1">
      <c r="B30" s="75" t="s">
        <v>595</v>
      </c>
      <c r="C30" s="79">
        <v>42731</v>
      </c>
      <c r="D30" s="79">
        <v>47719</v>
      </c>
      <c r="E30" s="60" t="s">
        <v>596</v>
      </c>
      <c r="F30" s="49">
        <v>181</v>
      </c>
      <c r="G30" s="49">
        <v>118</v>
      </c>
      <c r="H30" s="49">
        <v>231</v>
      </c>
      <c r="I30" s="50">
        <v>9063</v>
      </c>
      <c r="J30" s="50">
        <v>13559</v>
      </c>
      <c r="K30" s="50">
        <v>531527</v>
      </c>
      <c r="L30" s="49" t="s">
        <v>594</v>
      </c>
      <c r="M30" s="55"/>
      <c r="N30" s="41"/>
    </row>
    <row r="31" spans="2:15" ht="14.45">
      <c r="B31" s="72" t="s">
        <v>355</v>
      </c>
      <c r="C31" s="39" t="s">
        <v>355</v>
      </c>
      <c r="D31" s="39" t="s">
        <v>355</v>
      </c>
      <c r="E31" s="39" t="s">
        <v>355</v>
      </c>
      <c r="F31" s="39" t="s">
        <v>355</v>
      </c>
      <c r="G31" s="39" t="s">
        <v>355</v>
      </c>
      <c r="H31" s="39" t="s">
        <v>355</v>
      </c>
      <c r="I31" s="39" t="s">
        <v>355</v>
      </c>
      <c r="J31" s="39" t="s">
        <v>355</v>
      </c>
      <c r="K31" s="39" t="s">
        <v>355</v>
      </c>
      <c r="L31" s="39" t="s">
        <v>355</v>
      </c>
      <c r="M31" s="55"/>
      <c r="N31" s="41"/>
    </row>
    <row r="32" spans="2:15" ht="14.45">
      <c r="B32" s="72" t="s">
        <v>355</v>
      </c>
      <c r="C32" s="39" t="s">
        <v>355</v>
      </c>
      <c r="D32" s="39" t="s">
        <v>355</v>
      </c>
      <c r="E32" s="39" t="s">
        <v>355</v>
      </c>
      <c r="F32" s="39" t="s">
        <v>355</v>
      </c>
      <c r="G32" s="39" t="s">
        <v>355</v>
      </c>
      <c r="H32" s="39" t="s">
        <v>355</v>
      </c>
      <c r="I32" s="39" t="s">
        <v>355</v>
      </c>
      <c r="J32" s="39" t="s">
        <v>355</v>
      </c>
      <c r="K32" s="39" t="s">
        <v>355</v>
      </c>
      <c r="L32" s="39" t="s">
        <v>355</v>
      </c>
      <c r="M32" s="55"/>
      <c r="N32" s="41"/>
    </row>
    <row r="33" spans="2:15" ht="14.45">
      <c r="B33" s="69" t="s">
        <v>597</v>
      </c>
      <c r="C33" s="39" t="s">
        <v>355</v>
      </c>
      <c r="D33" s="39" t="s">
        <v>355</v>
      </c>
      <c r="E33" s="39" t="s">
        <v>355</v>
      </c>
      <c r="F33" s="39" t="s">
        <v>355</v>
      </c>
      <c r="G33" s="39" t="s">
        <v>355</v>
      </c>
      <c r="H33" s="39" t="s">
        <v>355</v>
      </c>
      <c r="I33" s="39" t="s">
        <v>355</v>
      </c>
      <c r="J33" s="39" t="s">
        <v>355</v>
      </c>
      <c r="K33" s="39" t="s">
        <v>355</v>
      </c>
      <c r="L33" s="39" t="s">
        <v>355</v>
      </c>
      <c r="M33" s="55"/>
      <c r="N33" s="41"/>
    </row>
    <row r="34" spans="2:15" ht="14.45">
      <c r="B34" s="73" t="s">
        <v>598</v>
      </c>
      <c r="C34" s="56"/>
      <c r="D34" s="56"/>
      <c r="E34" s="56"/>
      <c r="F34" s="56"/>
      <c r="G34" s="56"/>
      <c r="H34" s="56"/>
      <c r="I34" s="56"/>
      <c r="J34" s="56"/>
      <c r="K34" s="56"/>
      <c r="L34" s="56"/>
      <c r="M34" s="55"/>
      <c r="N34" s="41"/>
    </row>
    <row r="35" spans="2:15" ht="14.45">
      <c r="B35" s="453" t="s">
        <v>536</v>
      </c>
      <c r="C35" s="483" t="s">
        <v>538</v>
      </c>
      <c r="D35" s="484"/>
      <c r="E35" s="56"/>
      <c r="F35" s="56"/>
      <c r="G35" s="56"/>
      <c r="H35" s="56"/>
      <c r="I35" s="56"/>
      <c r="J35" s="56"/>
      <c r="K35" s="56"/>
      <c r="L35" s="56"/>
      <c r="M35" s="55"/>
      <c r="N35" s="41"/>
    </row>
    <row r="36" spans="2:15" ht="14.45">
      <c r="B36" s="454"/>
      <c r="C36" s="64" t="s">
        <v>599</v>
      </c>
      <c r="D36" s="65" t="s">
        <v>600</v>
      </c>
      <c r="E36" s="66" t="s">
        <v>601</v>
      </c>
      <c r="F36" s="66" t="s">
        <v>545</v>
      </c>
      <c r="G36" s="56"/>
      <c r="H36" s="56"/>
      <c r="I36" s="56"/>
      <c r="J36" s="56"/>
      <c r="K36" s="56"/>
      <c r="L36" s="56"/>
      <c r="M36" s="56"/>
      <c r="N36" s="55"/>
    </row>
    <row r="37" spans="2:15" ht="14.45">
      <c r="B37" s="74" t="s">
        <v>602</v>
      </c>
      <c r="C37" s="50">
        <v>8000000</v>
      </c>
      <c r="D37" s="50">
        <v>7950489</v>
      </c>
      <c r="E37" s="49" t="s">
        <v>603</v>
      </c>
      <c r="F37" s="49" t="s">
        <v>604</v>
      </c>
      <c r="G37" s="56"/>
      <c r="H37" s="56"/>
      <c r="I37" s="56"/>
      <c r="J37" s="56"/>
      <c r="K37" s="56"/>
      <c r="L37" s="56"/>
      <c r="M37" s="55"/>
      <c r="N37" s="41"/>
    </row>
    <row r="38" spans="2:15" ht="14.45">
      <c r="B38" s="76" t="s">
        <v>570</v>
      </c>
      <c r="C38" s="67">
        <v>4000000</v>
      </c>
      <c r="D38" s="50">
        <v>4000000</v>
      </c>
      <c r="E38" s="49" t="s">
        <v>603</v>
      </c>
      <c r="F38" s="49" t="s">
        <v>605</v>
      </c>
      <c r="G38" s="56"/>
      <c r="H38" s="56"/>
      <c r="I38" s="56"/>
      <c r="J38" s="56"/>
      <c r="K38" s="56"/>
      <c r="L38" s="56"/>
      <c r="M38" s="55"/>
      <c r="N38" s="41"/>
    </row>
    <row r="39" spans="2:15" ht="14.45">
      <c r="B39" s="77" t="s">
        <v>204</v>
      </c>
      <c r="C39" s="50">
        <v>12000000</v>
      </c>
      <c r="D39" s="50">
        <v>11950489</v>
      </c>
      <c r="E39" s="39" t="s">
        <v>355</v>
      </c>
      <c r="F39" s="39" t="s">
        <v>355</v>
      </c>
      <c r="G39" s="39" t="s">
        <v>355</v>
      </c>
      <c r="H39" s="39" t="s">
        <v>355</v>
      </c>
      <c r="I39" s="39" t="s">
        <v>355</v>
      </c>
      <c r="J39" s="39" t="s">
        <v>355</v>
      </c>
      <c r="K39" s="39" t="s">
        <v>355</v>
      </c>
      <c r="L39" s="39" t="s">
        <v>355</v>
      </c>
      <c r="M39" s="55"/>
      <c r="N39" s="41"/>
    </row>
    <row r="40" spans="2:15" ht="14.45"/>
    <row r="41" spans="2:15" ht="14.45"/>
    <row r="42" spans="2:15" ht="14.45">
      <c r="B42" s="63" t="s">
        <v>606</v>
      </c>
      <c r="C42" s="63"/>
      <c r="D42" s="63"/>
      <c r="E42" s="41"/>
      <c r="F42" s="41"/>
      <c r="G42" s="41"/>
      <c r="H42" s="41"/>
      <c r="I42" s="41"/>
      <c r="J42" s="41"/>
      <c r="K42" s="41"/>
      <c r="L42" s="41"/>
      <c r="M42" s="41"/>
      <c r="N42" s="41"/>
      <c r="O42" s="41"/>
    </row>
    <row r="43" spans="2:15" ht="14.45">
      <c r="B43" s="63" t="s">
        <v>607</v>
      </c>
      <c r="C43" s="63"/>
      <c r="D43" s="41"/>
      <c r="E43" s="41"/>
      <c r="F43" s="41"/>
      <c r="G43" s="41"/>
      <c r="H43" s="41"/>
      <c r="I43" s="41"/>
      <c r="J43" s="41"/>
      <c r="K43" s="41"/>
      <c r="L43" s="41"/>
      <c r="M43" s="41"/>
      <c r="N43" s="41"/>
      <c r="O43" s="41"/>
    </row>
    <row r="44" spans="2:15" ht="14.45">
      <c r="B44" s="80" t="s">
        <v>265</v>
      </c>
      <c r="C44" s="80"/>
      <c r="D44" s="41"/>
      <c r="E44" s="41"/>
      <c r="F44" s="41"/>
      <c r="G44" s="41"/>
      <c r="H44" s="41"/>
      <c r="I44" s="41"/>
      <c r="J44" s="41"/>
      <c r="K44" s="41"/>
      <c r="L44" s="41"/>
      <c r="M44" s="41"/>
      <c r="N44" s="41"/>
      <c r="O44" s="41"/>
    </row>
    <row r="45" spans="2:15" ht="26.45">
      <c r="B45" s="81" t="s">
        <v>608</v>
      </c>
      <c r="C45" s="82" t="s">
        <v>609</v>
      </c>
      <c r="D45" s="82" t="s">
        <v>610</v>
      </c>
      <c r="E45" s="82" t="s">
        <v>611</v>
      </c>
      <c r="F45" s="82" t="s">
        <v>612</v>
      </c>
      <c r="G45" s="82" t="s">
        <v>613</v>
      </c>
      <c r="H45" s="82" t="s">
        <v>614</v>
      </c>
      <c r="I45" s="82" t="s">
        <v>615</v>
      </c>
      <c r="J45" s="82" t="s">
        <v>616</v>
      </c>
      <c r="K45" s="82" t="s">
        <v>617</v>
      </c>
      <c r="L45" s="82" t="s">
        <v>618</v>
      </c>
      <c r="M45" s="82" t="s">
        <v>619</v>
      </c>
      <c r="N45" s="83" t="s">
        <v>265</v>
      </c>
      <c r="O45" s="83" t="s">
        <v>226</v>
      </c>
    </row>
    <row r="46" spans="2:15" ht="14.45">
      <c r="B46" s="84">
        <v>2025</v>
      </c>
      <c r="C46" s="86">
        <v>2311.7800000000002</v>
      </c>
      <c r="D46" s="86">
        <v>2074.2399999999998</v>
      </c>
      <c r="E46" s="86">
        <v>5881.97</v>
      </c>
      <c r="F46" s="86">
        <v>6826.37</v>
      </c>
      <c r="G46" s="86">
        <v>2697.05</v>
      </c>
      <c r="H46" s="86">
        <v>2996.72</v>
      </c>
      <c r="I46" s="86">
        <v>7503.79</v>
      </c>
      <c r="J46" s="86">
        <v>7201.88</v>
      </c>
      <c r="K46" s="86">
        <v>10422</v>
      </c>
      <c r="L46" s="86">
        <v>20863.439999999999</v>
      </c>
      <c r="M46" s="86">
        <v>1387.2</v>
      </c>
      <c r="N46" s="86">
        <v>70166.45</v>
      </c>
      <c r="O46" s="87">
        <v>2750525</v>
      </c>
    </row>
    <row r="47" spans="2:15" ht="14.45">
      <c r="B47" s="84">
        <v>2026</v>
      </c>
      <c r="C47" s="86">
        <v>4623.55</v>
      </c>
      <c r="D47" s="86">
        <v>4148.4799999999996</v>
      </c>
      <c r="E47" s="86">
        <v>1960.66</v>
      </c>
      <c r="F47" s="86">
        <v>13652.75</v>
      </c>
      <c r="G47" s="86">
        <v>5016.1899999999996</v>
      </c>
      <c r="H47" s="86">
        <v>5573.54</v>
      </c>
      <c r="I47" s="86">
        <v>15348.3</v>
      </c>
      <c r="J47" s="86">
        <v>14403.76</v>
      </c>
      <c r="K47" s="86">
        <v>20844</v>
      </c>
      <c r="L47" s="86">
        <v>41726.879999999997</v>
      </c>
      <c r="M47" s="86">
        <v>2774.4</v>
      </c>
      <c r="N47" s="86">
        <v>130072.51</v>
      </c>
      <c r="O47" s="87">
        <v>5098843</v>
      </c>
    </row>
    <row r="48" spans="2:15" ht="14.45">
      <c r="B48" s="84">
        <v>2027</v>
      </c>
      <c r="C48" s="86">
        <v>4623.55</v>
      </c>
      <c r="D48" s="86">
        <v>4148.4799999999996</v>
      </c>
      <c r="E48" s="85" t="s">
        <v>355</v>
      </c>
      <c r="F48" s="86">
        <v>13652.75</v>
      </c>
      <c r="G48" s="85" t="s">
        <v>355</v>
      </c>
      <c r="H48" s="85" t="s">
        <v>355</v>
      </c>
      <c r="I48" s="86">
        <v>15244.78</v>
      </c>
      <c r="J48" s="86">
        <v>14403.76</v>
      </c>
      <c r="K48" s="86">
        <v>20844</v>
      </c>
      <c r="L48" s="86">
        <v>41726.879999999997</v>
      </c>
      <c r="M48" s="86">
        <v>2774.4</v>
      </c>
      <c r="N48" s="86">
        <v>117418.6</v>
      </c>
      <c r="O48" s="87">
        <v>4602809</v>
      </c>
    </row>
    <row r="49" spans="2:15" ht="14.45">
      <c r="B49" s="84">
        <v>2028</v>
      </c>
      <c r="C49" s="86">
        <v>1926.56</v>
      </c>
      <c r="D49" s="86">
        <v>1728.61</v>
      </c>
      <c r="E49" s="85" t="s">
        <v>355</v>
      </c>
      <c r="F49" s="86">
        <v>13652.75</v>
      </c>
      <c r="G49" s="85" t="s">
        <v>355</v>
      </c>
      <c r="H49" s="85" t="s">
        <v>355</v>
      </c>
      <c r="I49" s="86">
        <v>15141.93</v>
      </c>
      <c r="J49" s="86">
        <v>14403.76</v>
      </c>
      <c r="K49" s="86">
        <v>20844</v>
      </c>
      <c r="L49" s="86">
        <v>41726.879999999997</v>
      </c>
      <c r="M49" s="86">
        <v>2774.4</v>
      </c>
      <c r="N49" s="86">
        <v>112198.88</v>
      </c>
      <c r="O49" s="87">
        <v>4398196</v>
      </c>
    </row>
    <row r="50" spans="2:15" ht="14.45">
      <c r="B50" s="84">
        <v>2029</v>
      </c>
      <c r="C50" s="85" t="s">
        <v>355</v>
      </c>
      <c r="D50" s="85" t="s">
        <v>355</v>
      </c>
      <c r="E50" s="85" t="s">
        <v>355</v>
      </c>
      <c r="F50" s="86">
        <v>13652.75</v>
      </c>
      <c r="G50" s="85" t="s">
        <v>355</v>
      </c>
      <c r="H50" s="85" t="s">
        <v>355</v>
      </c>
      <c r="I50" s="86">
        <v>11287.81</v>
      </c>
      <c r="J50" s="86">
        <v>14403.76</v>
      </c>
      <c r="K50" s="86">
        <v>12159</v>
      </c>
      <c r="L50" s="86">
        <v>41726.879999999997</v>
      </c>
      <c r="M50" s="86">
        <v>2774.4</v>
      </c>
      <c r="N50" s="86">
        <v>96004.6</v>
      </c>
      <c r="O50" s="87">
        <v>3763380</v>
      </c>
    </row>
    <row r="51" spans="2:15" ht="14.45">
      <c r="B51" s="84">
        <v>2030</v>
      </c>
      <c r="C51" s="85" t="s">
        <v>355</v>
      </c>
      <c r="D51" s="85" t="s">
        <v>355</v>
      </c>
      <c r="E51" s="85" t="s">
        <v>355</v>
      </c>
      <c r="F51" s="86">
        <v>13652.75</v>
      </c>
      <c r="G51" s="85" t="s">
        <v>355</v>
      </c>
      <c r="H51" s="85" t="s">
        <v>355</v>
      </c>
      <c r="I51" s="85" t="s">
        <v>355</v>
      </c>
      <c r="J51" s="86">
        <v>14403.76</v>
      </c>
      <c r="K51" s="85" t="s">
        <v>355</v>
      </c>
      <c r="L51" s="86">
        <v>20863.439999999999</v>
      </c>
      <c r="M51" s="86">
        <v>1849.6</v>
      </c>
      <c r="N51" s="86">
        <v>50769.55</v>
      </c>
      <c r="O51" s="87">
        <v>1990166</v>
      </c>
    </row>
    <row r="52" spans="2:15" ht="14.45">
      <c r="B52" s="84">
        <v>2031</v>
      </c>
      <c r="C52" s="85" t="s">
        <v>355</v>
      </c>
      <c r="D52" s="85" t="s">
        <v>355</v>
      </c>
      <c r="E52" s="85" t="s">
        <v>355</v>
      </c>
      <c r="F52" s="86">
        <v>13652.75</v>
      </c>
      <c r="G52" s="85" t="s">
        <v>355</v>
      </c>
      <c r="H52" s="85" t="s">
        <v>355</v>
      </c>
      <c r="I52" s="85" t="s">
        <v>355</v>
      </c>
      <c r="J52" s="86">
        <v>14403.76</v>
      </c>
      <c r="K52" s="85" t="s">
        <v>355</v>
      </c>
      <c r="L52" s="85" t="s">
        <v>355</v>
      </c>
      <c r="M52" s="85" t="s">
        <v>355</v>
      </c>
      <c r="N52" s="86">
        <v>28056.51</v>
      </c>
      <c r="O52" s="87">
        <v>1099815</v>
      </c>
    </row>
    <row r="53" spans="2:15" ht="14.45">
      <c r="B53" s="84">
        <v>2032</v>
      </c>
      <c r="C53" s="85" t="s">
        <v>355</v>
      </c>
      <c r="D53" s="85" t="s">
        <v>355</v>
      </c>
      <c r="E53" s="85" t="s">
        <v>355</v>
      </c>
      <c r="F53" s="86">
        <v>13652.75</v>
      </c>
      <c r="G53" s="85" t="s">
        <v>355</v>
      </c>
      <c r="H53" s="85" t="s">
        <v>355</v>
      </c>
      <c r="I53" s="85" t="s">
        <v>355</v>
      </c>
      <c r="J53" s="86">
        <v>14403.76</v>
      </c>
      <c r="K53" s="85" t="s">
        <v>355</v>
      </c>
      <c r="L53" s="85" t="s">
        <v>355</v>
      </c>
      <c r="M53" s="85" t="s">
        <v>355</v>
      </c>
      <c r="N53" s="86">
        <v>28056.51</v>
      </c>
      <c r="O53" s="87">
        <v>1099815</v>
      </c>
    </row>
    <row r="54" spans="2:15" ht="14.45">
      <c r="B54" s="84">
        <v>2033</v>
      </c>
      <c r="C54" s="85" t="s">
        <v>355</v>
      </c>
      <c r="D54" s="85" t="s">
        <v>355</v>
      </c>
      <c r="E54" s="85" t="s">
        <v>355</v>
      </c>
      <c r="F54" s="86">
        <v>13652.75</v>
      </c>
      <c r="G54" s="85" t="s">
        <v>355</v>
      </c>
      <c r="H54" s="85" t="s">
        <v>355</v>
      </c>
      <c r="I54" s="85" t="s">
        <v>355</v>
      </c>
      <c r="J54" s="86">
        <v>14403.76</v>
      </c>
      <c r="K54" s="85" t="s">
        <v>355</v>
      </c>
      <c r="L54" s="85" t="s">
        <v>620</v>
      </c>
      <c r="M54" s="85" t="s">
        <v>355</v>
      </c>
      <c r="N54" s="86">
        <v>28056.51</v>
      </c>
      <c r="O54" s="87">
        <v>1099815</v>
      </c>
    </row>
    <row r="55" spans="2:15" ht="14.45">
      <c r="B55" s="84">
        <v>2034</v>
      </c>
      <c r="C55" s="85" t="s">
        <v>355</v>
      </c>
      <c r="D55" s="85" t="s">
        <v>355</v>
      </c>
      <c r="E55" s="85" t="s">
        <v>355</v>
      </c>
      <c r="F55" s="86">
        <v>13652.75</v>
      </c>
      <c r="G55" s="85" t="s">
        <v>355</v>
      </c>
      <c r="H55" s="85" t="s">
        <v>355</v>
      </c>
      <c r="I55" s="85" t="s">
        <v>355</v>
      </c>
      <c r="J55" s="86">
        <v>14403.76</v>
      </c>
      <c r="K55" s="85" t="s">
        <v>355</v>
      </c>
      <c r="L55" s="85" t="s">
        <v>355</v>
      </c>
      <c r="M55" s="85" t="s">
        <v>355</v>
      </c>
      <c r="N55" s="86">
        <v>28056.51</v>
      </c>
      <c r="O55" s="87">
        <v>1099815</v>
      </c>
    </row>
    <row r="56" spans="2:15" ht="14.45">
      <c r="B56" s="84">
        <v>2035</v>
      </c>
      <c r="C56" s="85" t="s">
        <v>355</v>
      </c>
      <c r="D56" s="85" t="s">
        <v>355</v>
      </c>
      <c r="E56" s="85" t="s">
        <v>355</v>
      </c>
      <c r="F56" s="86">
        <v>13652.75</v>
      </c>
      <c r="G56" s="85" t="s">
        <v>355</v>
      </c>
      <c r="H56" s="85" t="s">
        <v>355</v>
      </c>
      <c r="I56" s="85" t="s">
        <v>355</v>
      </c>
      <c r="J56" s="86">
        <v>14403.76</v>
      </c>
      <c r="K56" s="85" t="s">
        <v>355</v>
      </c>
      <c r="L56" s="85" t="s">
        <v>355</v>
      </c>
      <c r="M56" s="85" t="s">
        <v>355</v>
      </c>
      <c r="N56" s="86">
        <v>28056.51</v>
      </c>
      <c r="O56" s="87">
        <v>1099815</v>
      </c>
    </row>
    <row r="57" spans="2:15" ht="14.45">
      <c r="B57" s="84">
        <v>2036</v>
      </c>
      <c r="C57" s="85" t="s">
        <v>355</v>
      </c>
      <c r="D57" s="85" t="s">
        <v>355</v>
      </c>
      <c r="E57" s="85" t="s">
        <v>355</v>
      </c>
      <c r="F57" s="86">
        <v>3413.18</v>
      </c>
      <c r="G57" s="85" t="s">
        <v>355</v>
      </c>
      <c r="H57" s="85" t="s">
        <v>355</v>
      </c>
      <c r="I57" s="85" t="s">
        <v>355</v>
      </c>
      <c r="J57" s="86">
        <v>4801.25</v>
      </c>
      <c r="K57" s="85" t="s">
        <v>355</v>
      </c>
      <c r="L57" s="85" t="s">
        <v>355</v>
      </c>
      <c r="M57" s="85" t="s">
        <v>355</v>
      </c>
      <c r="N57" s="86">
        <v>8214.43</v>
      </c>
      <c r="O57" s="87">
        <v>322006</v>
      </c>
    </row>
    <row r="58" spans="2:15" ht="14.45">
      <c r="B58" s="81" t="s">
        <v>621</v>
      </c>
      <c r="C58" s="88">
        <v>13485.44</v>
      </c>
      <c r="D58" s="88">
        <v>12099.82</v>
      </c>
      <c r="E58" s="88">
        <v>7842.63</v>
      </c>
      <c r="F58" s="88">
        <v>146767.04999999999</v>
      </c>
      <c r="G58" s="88">
        <v>7713.24</v>
      </c>
      <c r="H58" s="88">
        <v>8570.26</v>
      </c>
      <c r="I58" s="88">
        <v>64526.61</v>
      </c>
      <c r="J58" s="88">
        <v>156040.69</v>
      </c>
      <c r="K58" s="88">
        <v>85113</v>
      </c>
      <c r="L58" s="88">
        <v>208634.4</v>
      </c>
      <c r="M58" s="88">
        <v>14334.4</v>
      </c>
      <c r="N58" s="88">
        <v>725127.55</v>
      </c>
      <c r="O58" s="89">
        <v>28425000</v>
      </c>
    </row>
    <row r="59" spans="2:15" ht="14.45">
      <c r="B59" s="90" t="s">
        <v>622</v>
      </c>
      <c r="C59" s="92">
        <v>528629</v>
      </c>
      <c r="D59" s="92">
        <v>474313</v>
      </c>
      <c r="E59" s="92">
        <v>307431</v>
      </c>
      <c r="F59" s="92">
        <v>5753268</v>
      </c>
      <c r="G59" s="92">
        <v>302359</v>
      </c>
      <c r="H59" s="92">
        <v>335954</v>
      </c>
      <c r="I59" s="92">
        <v>2529443</v>
      </c>
      <c r="J59" s="92">
        <v>6116795</v>
      </c>
      <c r="K59" s="92">
        <v>3336430</v>
      </c>
      <c r="L59" s="92">
        <v>8178469</v>
      </c>
      <c r="M59" s="92">
        <v>561908</v>
      </c>
      <c r="N59" s="92">
        <v>28425000</v>
      </c>
      <c r="O59" s="91" t="s">
        <v>355</v>
      </c>
    </row>
    <row r="60" spans="2:15" ht="14.45">
      <c r="B60" s="41"/>
      <c r="C60" s="41"/>
      <c r="D60" s="41"/>
      <c r="E60" s="41"/>
      <c r="F60" s="41"/>
      <c r="G60" s="41"/>
      <c r="H60" s="41"/>
      <c r="I60" s="41"/>
      <c r="J60" s="41"/>
      <c r="K60" s="41"/>
      <c r="L60" s="41"/>
      <c r="M60" s="41"/>
      <c r="N60" s="41"/>
      <c r="O60" s="41"/>
    </row>
    <row r="61" spans="2:15" ht="14.45">
      <c r="B61" s="41"/>
      <c r="C61" s="41"/>
      <c r="D61" s="41"/>
      <c r="E61" s="41"/>
      <c r="F61" s="41"/>
      <c r="G61" s="41"/>
      <c r="H61" s="41"/>
      <c r="I61" s="41"/>
      <c r="J61" s="41"/>
      <c r="K61" s="41"/>
      <c r="L61" s="41"/>
      <c r="M61" s="41"/>
      <c r="N61" s="41"/>
      <c r="O61" s="41"/>
    </row>
    <row r="62" spans="2:15" ht="14.45">
      <c r="B62" s="80" t="s">
        <v>623</v>
      </c>
      <c r="C62" s="80"/>
      <c r="D62" s="41"/>
      <c r="E62" s="41"/>
      <c r="F62" s="41"/>
      <c r="G62" s="41"/>
      <c r="H62" s="41"/>
      <c r="I62" s="41"/>
      <c r="J62" s="41"/>
      <c r="K62" s="41"/>
      <c r="L62" s="41"/>
      <c r="M62" s="41"/>
      <c r="N62" s="41"/>
      <c r="O62" s="41"/>
    </row>
    <row r="63" spans="2:15" ht="14.45">
      <c r="B63" s="80" t="s">
        <v>624</v>
      </c>
      <c r="C63" s="80"/>
      <c r="D63" s="41"/>
      <c r="E63" s="41"/>
      <c r="F63" s="41"/>
      <c r="G63" s="41"/>
      <c r="H63" s="41"/>
      <c r="I63" s="41"/>
      <c r="J63" s="41"/>
      <c r="K63" s="41"/>
      <c r="L63" s="41"/>
      <c r="M63" s="41"/>
      <c r="N63" s="41"/>
      <c r="O63" s="41"/>
    </row>
    <row r="64" spans="2:15" ht="14.45">
      <c r="B64" s="80" t="s">
        <v>265</v>
      </c>
      <c r="C64" s="41"/>
      <c r="D64" s="41"/>
      <c r="E64" s="41"/>
      <c r="F64" s="41"/>
      <c r="G64" s="41"/>
      <c r="H64" s="41"/>
      <c r="I64" s="41"/>
      <c r="J64" s="41"/>
      <c r="K64" s="41"/>
      <c r="L64" s="41"/>
      <c r="M64" s="41"/>
      <c r="N64" s="41"/>
      <c r="O64" s="41"/>
    </row>
    <row r="65" spans="2:15" ht="14.45">
      <c r="B65" s="81" t="s">
        <v>608</v>
      </c>
      <c r="C65" s="83" t="s">
        <v>625</v>
      </c>
      <c r="D65" s="83" t="s">
        <v>626</v>
      </c>
      <c r="E65" s="83" t="s">
        <v>627</v>
      </c>
      <c r="F65" s="83" t="s">
        <v>628</v>
      </c>
      <c r="G65" s="83" t="s">
        <v>629</v>
      </c>
      <c r="H65" s="83" t="s">
        <v>630</v>
      </c>
      <c r="I65" s="83" t="s">
        <v>631</v>
      </c>
      <c r="J65" s="83" t="s">
        <v>632</v>
      </c>
      <c r="K65" s="83" t="s">
        <v>633</v>
      </c>
      <c r="L65" s="83" t="s">
        <v>634</v>
      </c>
      <c r="M65" s="83" t="s">
        <v>635</v>
      </c>
      <c r="N65" s="83" t="s">
        <v>265</v>
      </c>
      <c r="O65" s="83" t="s">
        <v>226</v>
      </c>
    </row>
    <row r="66" spans="2:15" ht="14.45">
      <c r="B66" s="84">
        <v>2025</v>
      </c>
      <c r="C66" s="86">
        <v>2040.32</v>
      </c>
      <c r="D66" s="86">
        <v>1830.68</v>
      </c>
      <c r="E66" s="86">
        <v>5768.23</v>
      </c>
      <c r="F66" s="86">
        <v>3630.76</v>
      </c>
      <c r="G66" s="86">
        <v>2697.05</v>
      </c>
      <c r="H66" s="86">
        <v>2996.72</v>
      </c>
      <c r="I66" s="86">
        <v>7503.79</v>
      </c>
      <c r="J66" s="86">
        <v>3967.45</v>
      </c>
      <c r="K66" s="86">
        <v>8624</v>
      </c>
      <c r="L66" s="86">
        <v>18320.900000000001</v>
      </c>
      <c r="M66" s="86">
        <v>1212.6300000000001</v>
      </c>
      <c r="N66" s="86">
        <v>58592.53</v>
      </c>
      <c r="O66" s="87">
        <v>2296827</v>
      </c>
    </row>
    <row r="67" spans="2:15" ht="14.45">
      <c r="B67" s="84">
        <v>2026</v>
      </c>
      <c r="C67" s="86">
        <v>4225.8100000000004</v>
      </c>
      <c r="D67" s="86">
        <v>3791.61</v>
      </c>
      <c r="E67" s="86">
        <v>1950.06</v>
      </c>
      <c r="F67" s="86">
        <v>7613.89</v>
      </c>
      <c r="G67" s="86">
        <v>4944.59</v>
      </c>
      <c r="H67" s="86">
        <v>5493.99</v>
      </c>
      <c r="I67" s="86">
        <v>15007.58</v>
      </c>
      <c r="J67" s="86">
        <v>8259.27</v>
      </c>
      <c r="K67" s="86">
        <v>17894</v>
      </c>
      <c r="L67" s="86">
        <v>37395.730000000003</v>
      </c>
      <c r="M67" s="86">
        <v>2475.16</v>
      </c>
      <c r="N67" s="86">
        <v>109051.69</v>
      </c>
      <c r="O67" s="87">
        <v>4274826</v>
      </c>
    </row>
    <row r="68" spans="2:15" ht="14.45">
      <c r="B68" s="84">
        <v>2027</v>
      </c>
      <c r="C68" s="86">
        <v>4424.1499999999996</v>
      </c>
      <c r="D68" s="86">
        <v>3969.57</v>
      </c>
      <c r="E68" s="85" t="s">
        <v>355</v>
      </c>
      <c r="F68" s="86">
        <v>8081.69</v>
      </c>
      <c r="G68" s="85" t="s">
        <v>355</v>
      </c>
      <c r="H68" s="85" t="s">
        <v>355</v>
      </c>
      <c r="I68" s="86">
        <v>15007.58</v>
      </c>
      <c r="J68" s="86">
        <v>8738.51</v>
      </c>
      <c r="K68" s="86">
        <v>18791</v>
      </c>
      <c r="L68" s="86">
        <v>38423.99</v>
      </c>
      <c r="M68" s="86">
        <v>2543.2199999999998</v>
      </c>
      <c r="N68" s="86">
        <v>99979.72</v>
      </c>
      <c r="O68" s="87">
        <v>3919205</v>
      </c>
    </row>
    <row r="69" spans="2:15" ht="14.45">
      <c r="B69" s="84">
        <v>2028</v>
      </c>
      <c r="C69" s="86">
        <v>1904.89</v>
      </c>
      <c r="D69" s="86">
        <v>1709.16</v>
      </c>
      <c r="E69" s="85" t="s">
        <v>355</v>
      </c>
      <c r="F69" s="86">
        <v>8523.8700000000008</v>
      </c>
      <c r="G69" s="85" t="s">
        <v>355</v>
      </c>
      <c r="H69" s="85" t="s">
        <v>355</v>
      </c>
      <c r="I69" s="86">
        <v>15007.58</v>
      </c>
      <c r="J69" s="86">
        <v>9228.8799999999992</v>
      </c>
      <c r="K69" s="86">
        <v>19734</v>
      </c>
      <c r="L69" s="86">
        <v>39480.51</v>
      </c>
      <c r="M69" s="86">
        <v>2613.15</v>
      </c>
      <c r="N69" s="86">
        <v>98202.04</v>
      </c>
      <c r="O69" s="87">
        <v>3849520</v>
      </c>
    </row>
    <row r="70" spans="2:15" ht="14.45">
      <c r="B70" s="84">
        <v>2029</v>
      </c>
      <c r="C70" s="85" t="s">
        <v>355</v>
      </c>
      <c r="D70" s="85" t="s">
        <v>355</v>
      </c>
      <c r="E70" s="85" t="s">
        <v>355</v>
      </c>
      <c r="F70" s="86">
        <v>9109.0400000000009</v>
      </c>
      <c r="G70" s="85" t="s">
        <v>355</v>
      </c>
      <c r="H70" s="85" t="s">
        <v>355</v>
      </c>
      <c r="I70" s="86">
        <v>11255.64</v>
      </c>
      <c r="J70" s="86">
        <v>9732</v>
      </c>
      <c r="K70" s="86">
        <v>11963</v>
      </c>
      <c r="L70" s="86">
        <v>40566.089999999997</v>
      </c>
      <c r="M70" s="86">
        <v>2685</v>
      </c>
      <c r="N70" s="86">
        <v>85310.78</v>
      </c>
      <c r="O70" s="87">
        <v>3344182</v>
      </c>
    </row>
    <row r="71" spans="2:15" ht="14.45">
      <c r="B71" s="84">
        <v>2030</v>
      </c>
      <c r="C71" s="85" t="s">
        <v>355</v>
      </c>
      <c r="D71" s="85" t="s">
        <v>355</v>
      </c>
      <c r="E71" s="85" t="s">
        <v>355</v>
      </c>
      <c r="F71" s="86">
        <v>9700.08</v>
      </c>
      <c r="G71" s="85" t="s">
        <v>355</v>
      </c>
      <c r="H71" s="85" t="s">
        <v>355</v>
      </c>
      <c r="I71" s="85" t="s">
        <v>355</v>
      </c>
      <c r="J71" s="86">
        <v>10383.65</v>
      </c>
      <c r="K71" s="85" t="s">
        <v>355</v>
      </c>
      <c r="L71" s="86">
        <v>20681.04</v>
      </c>
      <c r="M71" s="86">
        <v>1829.68</v>
      </c>
      <c r="N71" s="86">
        <v>42594.46</v>
      </c>
      <c r="O71" s="87">
        <v>1669703</v>
      </c>
    </row>
    <row r="72" spans="2:15" ht="14.45">
      <c r="B72" s="84">
        <v>2031</v>
      </c>
      <c r="C72" s="85" t="s">
        <v>355</v>
      </c>
      <c r="D72" s="85" t="s">
        <v>355</v>
      </c>
      <c r="E72" s="85" t="s">
        <v>355</v>
      </c>
      <c r="F72" s="86">
        <v>10259.790000000001</v>
      </c>
      <c r="G72" s="85" t="s">
        <v>355</v>
      </c>
      <c r="H72" s="85" t="s">
        <v>355</v>
      </c>
      <c r="I72" s="85" t="s">
        <v>355</v>
      </c>
      <c r="J72" s="86">
        <v>10956.35</v>
      </c>
      <c r="K72" s="85" t="s">
        <v>355</v>
      </c>
      <c r="L72" s="85" t="s">
        <v>355</v>
      </c>
      <c r="M72" s="85" t="s">
        <v>355</v>
      </c>
      <c r="N72" s="86">
        <v>21216.14</v>
      </c>
      <c r="O72" s="87">
        <v>831673</v>
      </c>
    </row>
    <row r="73" spans="2:15" ht="14.45">
      <c r="B73" s="84">
        <v>2032</v>
      </c>
      <c r="C73" s="85" t="s">
        <v>355</v>
      </c>
      <c r="D73" s="85" t="s">
        <v>355</v>
      </c>
      <c r="E73" s="85" t="s">
        <v>355</v>
      </c>
      <c r="F73" s="86">
        <v>10881.79</v>
      </c>
      <c r="G73" s="85" t="s">
        <v>355</v>
      </c>
      <c r="H73" s="85" t="s">
        <v>355</v>
      </c>
      <c r="I73" s="85" t="s">
        <v>355</v>
      </c>
      <c r="J73" s="86">
        <v>11571.95</v>
      </c>
      <c r="K73" s="85" t="s">
        <v>355</v>
      </c>
      <c r="L73" s="85" t="s">
        <v>355</v>
      </c>
      <c r="M73" s="85" t="s">
        <v>355</v>
      </c>
      <c r="N73" s="86">
        <v>22453.74</v>
      </c>
      <c r="O73" s="87">
        <v>880187</v>
      </c>
    </row>
    <row r="74" spans="2:15" ht="14.45">
      <c r="B74" s="84">
        <v>2033</v>
      </c>
      <c r="C74" s="85" t="s">
        <v>355</v>
      </c>
      <c r="D74" s="85" t="s">
        <v>355</v>
      </c>
      <c r="E74" s="85" t="s">
        <v>355</v>
      </c>
      <c r="F74" s="86">
        <v>11223.87</v>
      </c>
      <c r="G74" s="85" t="s">
        <v>355</v>
      </c>
      <c r="H74" s="85" t="s">
        <v>355</v>
      </c>
      <c r="I74" s="85" t="s">
        <v>355</v>
      </c>
      <c r="J74" s="86">
        <v>12250.9</v>
      </c>
      <c r="K74" s="85" t="s">
        <v>355</v>
      </c>
      <c r="L74" s="85" t="s">
        <v>355</v>
      </c>
      <c r="M74" s="85" t="s">
        <v>355</v>
      </c>
      <c r="N74" s="86">
        <v>23474.76</v>
      </c>
      <c r="O74" s="87">
        <v>920211</v>
      </c>
    </row>
    <row r="75" spans="2:15" ht="14.45">
      <c r="B75" s="84">
        <v>2034</v>
      </c>
      <c r="C75" s="85" t="s">
        <v>355</v>
      </c>
      <c r="D75" s="85" t="s">
        <v>355</v>
      </c>
      <c r="E75" s="85" t="s">
        <v>355</v>
      </c>
      <c r="F75" s="86">
        <v>11223.87</v>
      </c>
      <c r="G75" s="85" t="s">
        <v>355</v>
      </c>
      <c r="H75" s="85" t="s">
        <v>355</v>
      </c>
      <c r="I75" s="85" t="s">
        <v>355</v>
      </c>
      <c r="J75" s="86">
        <v>12960.93</v>
      </c>
      <c r="K75" s="85" t="s">
        <v>355</v>
      </c>
      <c r="L75" s="85" t="s">
        <v>355</v>
      </c>
      <c r="M75" s="85" t="s">
        <v>355</v>
      </c>
      <c r="N75" s="86">
        <v>24184.79</v>
      </c>
      <c r="O75" s="87">
        <v>948044</v>
      </c>
    </row>
    <row r="76" spans="2:15" ht="14.45">
      <c r="B76" s="84">
        <v>2035</v>
      </c>
      <c r="C76" s="85" t="s">
        <v>355</v>
      </c>
      <c r="D76" s="85" t="s">
        <v>355</v>
      </c>
      <c r="E76" s="85" t="s">
        <v>355</v>
      </c>
      <c r="F76" s="86">
        <v>12065.09</v>
      </c>
      <c r="G76" s="85" t="s">
        <v>355</v>
      </c>
      <c r="H76" s="85" t="s">
        <v>355</v>
      </c>
      <c r="I76" s="85" t="s">
        <v>355</v>
      </c>
      <c r="J76" s="86">
        <v>13709.03</v>
      </c>
      <c r="K76" s="85" t="s">
        <v>355</v>
      </c>
      <c r="L76" s="85" t="s">
        <v>355</v>
      </c>
      <c r="M76" s="85" t="s">
        <v>355</v>
      </c>
      <c r="N76" s="86">
        <v>25774.12</v>
      </c>
      <c r="O76" s="87">
        <v>1010345</v>
      </c>
    </row>
    <row r="77" spans="2:15" ht="14.45">
      <c r="B77" s="84">
        <v>2036</v>
      </c>
      <c r="C77" s="85" t="s">
        <v>355</v>
      </c>
      <c r="D77" s="85" t="s">
        <v>355</v>
      </c>
      <c r="E77" s="85" t="s">
        <v>355</v>
      </c>
      <c r="F77" s="86">
        <v>3380.81</v>
      </c>
      <c r="G77" s="85" t="s">
        <v>355</v>
      </c>
      <c r="H77" s="85" t="s">
        <v>355</v>
      </c>
      <c r="I77" s="85" t="s">
        <v>355</v>
      </c>
      <c r="J77" s="86">
        <v>4747.51</v>
      </c>
      <c r="K77" s="85" t="s">
        <v>355</v>
      </c>
      <c r="L77" s="85" t="s">
        <v>355</v>
      </c>
      <c r="M77" s="85" t="s">
        <v>355</v>
      </c>
      <c r="N77" s="86">
        <v>8128.32</v>
      </c>
      <c r="O77" s="87">
        <v>318630</v>
      </c>
    </row>
    <row r="78" spans="2:15" ht="14.45">
      <c r="B78" s="81" t="s">
        <v>621</v>
      </c>
      <c r="C78" s="93">
        <v>12595.17</v>
      </c>
      <c r="D78" s="93">
        <v>11301.02</v>
      </c>
      <c r="E78" s="93">
        <v>7718.29</v>
      </c>
      <c r="F78" s="93">
        <v>105694.55</v>
      </c>
      <c r="G78" s="93">
        <v>7641.64</v>
      </c>
      <c r="H78" s="93">
        <v>8490.7099999999991</v>
      </c>
      <c r="I78" s="93">
        <v>63782.18</v>
      </c>
      <c r="J78" s="93">
        <v>116506.42</v>
      </c>
      <c r="K78" s="93">
        <v>77006</v>
      </c>
      <c r="L78" s="93">
        <v>194868.26</v>
      </c>
      <c r="M78" s="93">
        <v>13358.85</v>
      </c>
      <c r="N78" s="93">
        <v>618963.09</v>
      </c>
      <c r="O78" s="94">
        <v>24263353</v>
      </c>
    </row>
    <row r="79" spans="2:15" ht="14.45">
      <c r="B79" s="90" t="s">
        <v>636</v>
      </c>
      <c r="C79" s="96">
        <v>493731</v>
      </c>
      <c r="D79" s="96">
        <v>443000</v>
      </c>
      <c r="E79" s="96">
        <v>302557</v>
      </c>
      <c r="F79" s="96">
        <v>4143227</v>
      </c>
      <c r="G79" s="96">
        <v>299552</v>
      </c>
      <c r="H79" s="96">
        <v>332836</v>
      </c>
      <c r="I79" s="96">
        <v>2500262</v>
      </c>
      <c r="J79" s="96">
        <v>4567052</v>
      </c>
      <c r="K79" s="96">
        <v>3018635</v>
      </c>
      <c r="L79" s="96">
        <v>7638836</v>
      </c>
      <c r="M79" s="96">
        <v>523667</v>
      </c>
      <c r="N79" s="96">
        <v>24263353</v>
      </c>
      <c r="O79" s="95" t="s">
        <v>355</v>
      </c>
    </row>
    <row r="80" spans="2:15" ht="14.45"/>
    <row r="81" ht="14.45"/>
    <row r="82" ht="14.45"/>
    <row r="83" ht="14.45"/>
    <row r="84" ht="14.45"/>
    <row r="85" ht="14.45"/>
    <row r="86" ht="14.45"/>
    <row r="87" ht="14.45"/>
    <row r="88" ht="14.45"/>
  </sheetData>
  <mergeCells count="22">
    <mergeCell ref="H8:I8"/>
    <mergeCell ref="B8:B9"/>
    <mergeCell ref="C8:D8"/>
    <mergeCell ref="E8:E9"/>
    <mergeCell ref="F8:F9"/>
    <mergeCell ref="G8:G9"/>
    <mergeCell ref="B35:B36"/>
    <mergeCell ref="C35:D35"/>
    <mergeCell ref="O8:O9"/>
    <mergeCell ref="P8:P9"/>
    <mergeCell ref="M8:M9"/>
    <mergeCell ref="N8:N9"/>
    <mergeCell ref="B24:B25"/>
    <mergeCell ref="C24:D24"/>
    <mergeCell ref="E24:E25"/>
    <mergeCell ref="F24:F25"/>
    <mergeCell ref="J24:K24"/>
    <mergeCell ref="L24:L25"/>
    <mergeCell ref="G24:G25"/>
    <mergeCell ref="H24:I24"/>
    <mergeCell ref="J8:K8"/>
    <mergeCell ref="L8:L9"/>
  </mergeCells>
  <phoneticPr fontId="7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Kimberly Catalan</dc:creator>
  <cp:keywords/>
  <dc:description/>
  <cp:lastModifiedBy/>
  <cp:revision/>
  <dcterms:created xsi:type="dcterms:W3CDTF">2025-06-23T22:24:11Z</dcterms:created>
  <dcterms:modified xsi:type="dcterms:W3CDTF">2025-07-03T03:35:11Z</dcterms:modified>
  <cp:category/>
  <cp:contentStatus/>
</cp:coreProperties>
</file>